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0" yWindow="1960" windowWidth="18020" windowHeight="8160" activeTab="0"/>
  </bookViews>
  <sheets>
    <sheet name="G1" sheetId="1" r:id="rId1"/>
    <sheet name="G2" sheetId="2" r:id="rId2"/>
    <sheet name="G3" sheetId="3" r:id="rId3"/>
    <sheet name="G4" sheetId="4" r:id="rId4"/>
    <sheet name="G5" sheetId="5" r:id="rId5"/>
  </sheets>
  <externalReferences>
    <externalReference r:id="rId8"/>
    <externalReference r:id="rId9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<sst xmlns="http://schemas.openxmlformats.org/spreadsheetml/2006/main" count="236" uniqueCount="49">
  <si>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</si>
  <si>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</si>
  <si>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</si>
  <si>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</si>
  <si>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</si>
  <si>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</si>
  <si>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</si>
  <si>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</si>
  <si>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</si>
  <si>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</si>
  <si>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</si>
  <si>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</si>
  <si>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</si>
  <si>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</si>
  <si>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</si>
  <si>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Florian Meyer</t>
  </si>
  <si>
    <t>Félix Widmer</t>
  </si>
  <si>
    <t>Alexandre Vasco</t>
  </si>
  <si>
    <t xml:space="preserve">Dani Bugnon </t>
  </si>
  <si>
    <t>Bastian Stampfli</t>
  </si>
  <si>
    <t>Alphonse Excoffier</t>
  </si>
  <si>
    <t>Salomé Simonet</t>
  </si>
  <si>
    <t>Nicolas Mauron</t>
  </si>
  <si>
    <t>Yohan Keller</t>
  </si>
  <si>
    <t>Joris Schaer</t>
  </si>
  <si>
    <t>Samuel Riedo</t>
  </si>
  <si>
    <t xml:space="preserve">Arnaud Zbinden </t>
  </si>
  <si>
    <t>Baptiste Pochon</t>
  </si>
  <si>
    <t>Aurélien Clerc</t>
  </si>
  <si>
    <t>Antoine Caron</t>
  </si>
  <si>
    <t>Samuel Coquoz</t>
  </si>
  <si>
    <t>Dario Thurnherr</t>
  </si>
  <si>
    <t>Melchior Schilling</t>
  </si>
  <si>
    <t>Simon Terrettaz</t>
  </si>
  <si>
    <t>Sébastien Audergon</t>
  </si>
  <si>
    <t>Noël Girardin</t>
  </si>
  <si>
    <t>Ludovic Burgy</t>
  </si>
  <si>
    <t>Carine Meier</t>
  </si>
  <si>
    <t>Quentin Sugnaux</t>
  </si>
  <si>
    <t>Louis Volet</t>
  </si>
  <si>
    <t>Fribourg</t>
  </si>
  <si>
    <t>Villars-sur-Glâne</t>
  </si>
  <si>
    <t>Domdidier</t>
  </si>
  <si>
    <t>Düdingen</t>
  </si>
  <si>
    <t>Avry-Rosé</t>
  </si>
  <si>
    <t>Rossens</t>
  </si>
  <si>
    <t>Bulle</t>
  </si>
  <si>
    <t>Ursy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</si>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</sst>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Continuous" vertic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15" xfId="0" applyFill="1" applyBorder="1" applyAlignment="1">
      <alignment horizontal="centerContinuous"/>
    </xf>
    <xf numFmtId="0" fontId="0" fillId="3" borderId="16" xfId="0" applyFill="1" applyBorder="1" applyAlignment="1" quotePrefix="1">
      <alignment horizontal="centerContinuous"/>
    </xf>
    <xf numFmtId="0" fontId="0" fillId="3" borderId="13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7" xfId="0" applyFill="1" applyBorder="1" applyAlignment="1">
      <alignment horizontal="centerContinuous"/>
    </xf>
    <xf numFmtId="0" fontId="0" fillId="3" borderId="18" xfId="0" applyFill="1" applyBorder="1" applyAlignment="1">
      <alignment horizontal="centerContinuous"/>
    </xf>
    <xf numFmtId="0" fontId="0" fillId="3" borderId="19" xfId="0" applyFill="1" applyBorder="1" applyAlignment="1">
      <alignment horizontal="centerContinuous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/>
      <protection locked="0"/>
    </xf>
    <xf numFmtId="0" fontId="0" fillId="3" borderId="23" xfId="0" applyFill="1" applyBorder="1" applyAlignment="1">
      <alignment horizontal="centerContinuous"/>
    </xf>
    <xf numFmtId="0" fontId="0" fillId="3" borderId="24" xfId="0" applyFill="1" applyBorder="1" applyAlignment="1">
      <alignment horizontal="centerContinuous"/>
    </xf>
    <xf numFmtId="0" fontId="0" fillId="3" borderId="21" xfId="0" applyFill="1" applyBorder="1" applyAlignment="1">
      <alignment horizontal="centerContinuous"/>
    </xf>
    <xf numFmtId="0" fontId="0" fillId="3" borderId="25" xfId="0" applyFill="1" applyBorder="1" applyAlignment="1">
      <alignment horizontal="centerContinuous"/>
    </xf>
    <xf numFmtId="0" fontId="0" fillId="3" borderId="26" xfId="0" applyFill="1" applyBorder="1" applyAlignment="1">
      <alignment horizontal="centerContinuous"/>
    </xf>
    <xf numFmtId="0" fontId="0" fillId="3" borderId="2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8" xfId="0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0" fontId="0" fillId="3" borderId="30" xfId="0" applyFill="1" applyBorder="1" applyAlignment="1" applyProtection="1">
      <alignment/>
      <protection locked="0"/>
    </xf>
    <xf numFmtId="0" fontId="0" fillId="3" borderId="31" xfId="0" applyFill="1" applyBorder="1" applyAlignment="1" applyProtection="1">
      <alignment/>
      <protection locked="0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5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35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36" xfId="0" applyFill="1" applyBorder="1" applyAlignment="1" applyProtection="1">
      <alignment/>
      <protection locked="0"/>
    </xf>
    <xf numFmtId="0" fontId="0" fillId="3" borderId="37" xfId="0" applyFill="1" applyBorder="1" applyAlignment="1" applyProtection="1">
      <alignment/>
      <protection locked="0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2" xfId="0" applyFill="1" applyBorder="1" applyAlignment="1" applyProtection="1">
      <alignment/>
      <protection locked="0"/>
    </xf>
    <xf numFmtId="0" fontId="0" fillId="3" borderId="43" xfId="0" applyFill="1" applyBorder="1" applyAlignment="1" applyProtection="1">
      <alignment/>
      <protection locked="0"/>
    </xf>
    <xf numFmtId="0" fontId="0" fillId="3" borderId="44" xfId="0" applyFill="1" applyBorder="1" applyAlignment="1" applyProtection="1">
      <alignment/>
      <protection locked="0"/>
    </xf>
    <xf numFmtId="0" fontId="0" fillId="3" borderId="45" xfId="0" applyFill="1" applyBorder="1" applyAlignment="1" applyProtection="1">
      <alignment/>
      <protection locked="0"/>
    </xf>
    <xf numFmtId="0" fontId="0" fillId="3" borderId="46" xfId="0" applyFill="1" applyBorder="1" applyAlignment="1">
      <alignment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50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50" xfId="0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0" fontId="0" fillId="3" borderId="51" xfId="0" applyFill="1" applyBorder="1" applyAlignment="1" applyProtection="1">
      <alignment/>
      <protection locked="0"/>
    </xf>
    <xf numFmtId="0" fontId="0" fillId="3" borderId="52" xfId="0" applyFill="1" applyBorder="1" applyAlignment="1" applyProtection="1">
      <alignment/>
      <protection locked="0"/>
    </xf>
    <xf numFmtId="0" fontId="0" fillId="3" borderId="53" xfId="0" applyFill="1" applyBorder="1" applyAlignment="1" applyProtection="1">
      <alignment/>
      <protection locked="0"/>
    </xf>
    <xf numFmtId="0" fontId="0" fillId="3" borderId="54" xfId="0" applyFill="1" applyBorder="1" applyAlignment="1">
      <alignment/>
    </xf>
    <xf numFmtId="0" fontId="0" fillId="3" borderId="5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3" borderId="56" xfId="0" applyFont="1" applyFill="1" applyBorder="1" applyAlignment="1" applyProtection="1">
      <alignment vertical="center"/>
      <protection locked="0"/>
    </xf>
    <xf numFmtId="0" fontId="2" fillId="3" borderId="18" xfId="0" applyFont="1" applyFill="1" applyBorder="1" applyAlignment="1" applyProtection="1">
      <alignment horizontal="centerContinuous" vertical="center"/>
      <protection locked="0"/>
    </xf>
    <xf numFmtId="0" fontId="2" fillId="3" borderId="57" xfId="0" applyFont="1" applyFill="1" applyBorder="1" applyAlignment="1" applyProtection="1">
      <alignment horizontal="centerContinuous" vertical="center"/>
      <protection locked="0"/>
    </xf>
    <xf numFmtId="0" fontId="2" fillId="3" borderId="38" xfId="0" applyFont="1" applyFill="1" applyBorder="1" applyAlignment="1" applyProtection="1">
      <alignment horizontal="centerContinuous" vertical="center"/>
      <protection locked="0"/>
    </xf>
    <xf numFmtId="0" fontId="2" fillId="3" borderId="58" xfId="0" applyFont="1" applyFill="1" applyBorder="1" applyAlignment="1" applyProtection="1">
      <alignment vertical="center"/>
      <protection locked="0"/>
    </xf>
    <xf numFmtId="0" fontId="2" fillId="3" borderId="43" xfId="0" applyFont="1" applyFill="1" applyBorder="1" applyAlignment="1" applyProtection="1">
      <alignment horizontal="centerContinuous" vertical="center"/>
      <protection locked="0"/>
    </xf>
    <xf numFmtId="0" fontId="2" fillId="3" borderId="47" xfId="0" applyFont="1" applyFill="1" applyBorder="1" applyAlignment="1" applyProtection="1">
      <alignment horizontal="centerContinuous" vertical="center"/>
      <protection locked="0"/>
    </xf>
    <xf numFmtId="0" fontId="2" fillId="3" borderId="1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  <sheetName val="Groupe 8_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19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9">
        <v>39774</v>
      </c>
      <c r="Q1" s="139"/>
    </row>
    <row r="2" spans="1:17" ht="13.5" customHeight="1">
      <c r="A2" s="52">
        <v>1</v>
      </c>
      <c r="B2" s="53"/>
      <c r="C2" s="54" t="s">
        <v>15</v>
      </c>
      <c r="D2" s="54" t="s">
        <v>40</v>
      </c>
      <c r="E2" s="55">
        <f aca="true" t="shared" si="0" ref="E2:E7">COUNTIF($O$16:$O$30,C2)</f>
        <v>4</v>
      </c>
      <c r="F2" s="56"/>
      <c r="G2" s="57">
        <f>SUM(P16,P19,P22,P25,P28)</f>
        <v>12</v>
      </c>
      <c r="H2" s="58"/>
      <c r="I2" s="55">
        <f>SUM(Q16,Q19,Q22,Q25,Q28)</f>
        <v>7</v>
      </c>
      <c r="J2" s="59"/>
      <c r="K2" s="6"/>
      <c r="L2" s="6"/>
      <c r="M2" s="6"/>
      <c r="N2" s="6"/>
      <c r="O2" s="7"/>
      <c r="P2" s="8"/>
      <c r="Q2" s="8"/>
    </row>
    <row r="3" spans="1:17" ht="13.5" customHeight="1">
      <c r="A3" s="52">
        <v>2</v>
      </c>
      <c r="B3" s="53"/>
      <c r="C3" s="54" t="s">
        <v>16</v>
      </c>
      <c r="D3" s="54" t="s">
        <v>41</v>
      </c>
      <c r="E3" s="55">
        <f t="shared" si="0"/>
        <v>4</v>
      </c>
      <c r="F3" s="58"/>
      <c r="G3" s="57">
        <f>SUM(P17,P20,P23,P26,Q28)</f>
        <v>12</v>
      </c>
      <c r="H3" s="58"/>
      <c r="I3" s="60">
        <f>SUM(Q17,Q20,Q23,Q26,P28)</f>
        <v>7</v>
      </c>
      <c r="J3" s="61"/>
      <c r="K3" s="6"/>
      <c r="L3" s="6"/>
      <c r="M3" s="6"/>
      <c r="N3" s="6"/>
      <c r="O3" s="9"/>
      <c r="P3" s="10"/>
      <c r="Q3" s="10"/>
    </row>
    <row r="4" spans="1:17" ht="12">
      <c r="A4" s="52">
        <v>3</v>
      </c>
      <c r="B4" s="53"/>
      <c r="C4" s="54" t="s">
        <v>17</v>
      </c>
      <c r="D4" s="54" t="s">
        <v>40</v>
      </c>
      <c r="E4" s="55">
        <f t="shared" si="0"/>
        <v>2</v>
      </c>
      <c r="F4" s="56"/>
      <c r="G4" s="57">
        <f>SUM(P18,Q20,P24,Q25,P29)</f>
        <v>11</v>
      </c>
      <c r="H4" s="58"/>
      <c r="I4" s="60">
        <f>SUM(Q18,P20,Q24,P25,Q29)</f>
        <v>9</v>
      </c>
      <c r="J4" s="61"/>
      <c r="K4" s="6"/>
      <c r="L4" s="6"/>
      <c r="M4" s="6"/>
      <c r="N4" s="6"/>
      <c r="O4" s="43" t="s">
        <v>14</v>
      </c>
      <c r="P4" s="9">
        <v>1</v>
      </c>
      <c r="Q4" s="8"/>
    </row>
    <row r="5" spans="1:17" ht="12">
      <c r="A5" s="52">
        <v>4</v>
      </c>
      <c r="B5" s="53"/>
      <c r="C5" s="54" t="s">
        <v>18</v>
      </c>
      <c r="D5" s="54" t="s">
        <v>42</v>
      </c>
      <c r="E5" s="55">
        <f t="shared" si="0"/>
        <v>2</v>
      </c>
      <c r="F5" s="58"/>
      <c r="G5" s="57">
        <f>SUM(Q18,P21,Q22,Q26,P30)</f>
        <v>8</v>
      </c>
      <c r="H5" s="58"/>
      <c r="I5" s="60">
        <f>SUM(P18,Q21,P22,P26,Q30)</f>
        <v>10</v>
      </c>
      <c r="J5" s="61"/>
      <c r="K5" s="6"/>
      <c r="L5" s="6"/>
      <c r="M5" s="6"/>
      <c r="N5" s="6"/>
      <c r="O5" s="7"/>
      <c r="P5" s="9"/>
      <c r="Q5" s="8"/>
    </row>
    <row r="6" spans="1:17" ht="12">
      <c r="A6" s="52">
        <v>5</v>
      </c>
      <c r="B6" s="53"/>
      <c r="C6" s="54" t="s">
        <v>19</v>
      </c>
      <c r="D6" s="54" t="s">
        <v>43</v>
      </c>
      <c r="E6" s="55">
        <f t="shared" si="0"/>
        <v>0</v>
      </c>
      <c r="F6" s="58"/>
      <c r="G6" s="57">
        <f>SUM(Q17,Q19,Q24,P27,Q30)</f>
        <v>3</v>
      </c>
      <c r="H6" s="58"/>
      <c r="I6" s="60">
        <f>SUM(P17,P19,P24,Q27,P30)</f>
        <v>15</v>
      </c>
      <c r="J6" s="61"/>
      <c r="K6" s="6"/>
      <c r="L6" s="6"/>
      <c r="M6" s="6"/>
      <c r="N6" s="6"/>
      <c r="O6" s="7"/>
      <c r="P6" s="7"/>
      <c r="Q6" s="7"/>
    </row>
    <row r="7" spans="1:17" ht="12.75" thickBot="1">
      <c r="A7" s="62">
        <v>6</v>
      </c>
      <c r="B7" s="63"/>
      <c r="C7" s="64" t="s">
        <v>20</v>
      </c>
      <c r="D7" s="64" t="s">
        <v>40</v>
      </c>
      <c r="E7" s="65">
        <f t="shared" si="0"/>
        <v>3</v>
      </c>
      <c r="F7" s="66"/>
      <c r="G7" s="67">
        <f>SUM(Q16,Q21,Q23,Q27,Q29)</f>
        <v>12</v>
      </c>
      <c r="H7" s="66"/>
      <c r="I7" s="68">
        <f>SUM(P16,P21,P23,P27,P29)</f>
        <v>10</v>
      </c>
      <c r="J7" s="69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70">
        <f>A2</f>
        <v>1</v>
      </c>
      <c r="B16" s="71">
        <f>A7</f>
        <v>6</v>
      </c>
      <c r="C16" s="72" t="str">
        <f>C2</f>
        <v>Florian Meyer</v>
      </c>
      <c r="D16" s="73" t="str">
        <f>C7</f>
        <v>Alphonse Excoffier</v>
      </c>
      <c r="E16" s="74">
        <v>5</v>
      </c>
      <c r="F16" s="75">
        <v>11</v>
      </c>
      <c r="G16" s="74">
        <v>7</v>
      </c>
      <c r="H16" s="75">
        <v>11</v>
      </c>
      <c r="I16" s="74">
        <v>2</v>
      </c>
      <c r="J16" s="76">
        <v>11</v>
      </c>
      <c r="K16" s="77"/>
      <c r="L16" s="78"/>
      <c r="M16" s="77"/>
      <c r="N16" s="78"/>
      <c r="O16" s="79" t="str">
        <f aca="true" t="shared" si="1" ref="O16:O30">IF(AND(P16&lt;3,Q16&lt;3),"",IF(P16=3,C16,D16))</f>
        <v>Alphonse Excoffier</v>
      </c>
      <c r="P16" s="80">
        <f aca="true" t="shared" si="2" ref="P16:P30">(E16&gt;F16)+(G16&gt;H16)+(I16&gt;J16)+(K16&gt;L16)+(M16&gt;N16)</f>
        <v>0</v>
      </c>
      <c r="Q16" s="81">
        <f aca="true" t="shared" si="3" ref="Q16:Q30">(E16&lt;F16)+(G16&lt;H16)+(I16&lt;J16)+(K16&lt;L16)+(M16&lt;N16)</f>
        <v>3</v>
      </c>
    </row>
    <row r="17" spans="1:17" ht="12">
      <c r="A17" s="82">
        <f>A3</f>
        <v>2</v>
      </c>
      <c r="B17" s="83">
        <f>A6</f>
        <v>5</v>
      </c>
      <c r="C17" s="84" t="str">
        <f>C3</f>
        <v>Félix Widmer</v>
      </c>
      <c r="D17" s="85" t="str">
        <f>C6</f>
        <v>Bastian Stampfli</v>
      </c>
      <c r="E17" s="86">
        <v>11</v>
      </c>
      <c r="F17" s="87">
        <v>4</v>
      </c>
      <c r="G17" s="86">
        <v>11</v>
      </c>
      <c r="H17" s="87">
        <v>7</v>
      </c>
      <c r="I17" s="86">
        <v>11</v>
      </c>
      <c r="J17" s="88">
        <v>6</v>
      </c>
      <c r="K17" s="89"/>
      <c r="L17" s="76"/>
      <c r="M17" s="89"/>
      <c r="N17" s="76"/>
      <c r="O17" s="79" t="str">
        <f t="shared" si="1"/>
        <v>Félix Widmer</v>
      </c>
      <c r="P17" s="90">
        <f t="shared" si="2"/>
        <v>3</v>
      </c>
      <c r="Q17" s="81">
        <f t="shared" si="3"/>
        <v>0</v>
      </c>
    </row>
    <row r="18" spans="1:17" ht="12.75" thickBot="1">
      <c r="A18" s="91">
        <f>A4</f>
        <v>3</v>
      </c>
      <c r="B18" s="92">
        <f>A5</f>
        <v>4</v>
      </c>
      <c r="C18" s="93" t="str">
        <f>C4</f>
        <v>Alexandre Vasco</v>
      </c>
      <c r="D18" s="94" t="str">
        <f>C5</f>
        <v>Dani Bugnon </v>
      </c>
      <c r="E18" s="95">
        <v>11</v>
      </c>
      <c r="F18" s="96">
        <v>6</v>
      </c>
      <c r="G18" s="95">
        <v>11</v>
      </c>
      <c r="H18" s="96">
        <v>3</v>
      </c>
      <c r="I18" s="95">
        <v>11</v>
      </c>
      <c r="J18" s="97">
        <v>8</v>
      </c>
      <c r="K18" s="98"/>
      <c r="L18" s="97"/>
      <c r="M18" s="98"/>
      <c r="N18" s="97"/>
      <c r="O18" s="99" t="str">
        <f t="shared" si="1"/>
        <v>Alexandre Vasco</v>
      </c>
      <c r="P18" s="100">
        <f t="shared" si="2"/>
        <v>3</v>
      </c>
      <c r="Q18" s="101">
        <f t="shared" si="3"/>
        <v>0</v>
      </c>
    </row>
    <row r="19" spans="1:17" ht="12">
      <c r="A19" s="70">
        <f>A2</f>
        <v>1</v>
      </c>
      <c r="B19" s="71">
        <f>A6</f>
        <v>5</v>
      </c>
      <c r="C19" s="72" t="str">
        <f>C2</f>
        <v>Florian Meyer</v>
      </c>
      <c r="D19" s="73" t="str">
        <f>C6</f>
        <v>Bastian Stampfli</v>
      </c>
      <c r="E19" s="86">
        <v>11</v>
      </c>
      <c r="F19" s="87">
        <v>7</v>
      </c>
      <c r="G19" s="86">
        <v>11</v>
      </c>
      <c r="H19" s="87">
        <v>8</v>
      </c>
      <c r="I19" s="86">
        <v>8</v>
      </c>
      <c r="J19" s="88">
        <v>11</v>
      </c>
      <c r="K19" s="77">
        <v>11</v>
      </c>
      <c r="L19" s="78">
        <v>9</v>
      </c>
      <c r="M19" s="77"/>
      <c r="N19" s="78"/>
      <c r="O19" s="79" t="str">
        <f t="shared" si="1"/>
        <v>Florian Meyer</v>
      </c>
      <c r="P19" s="90">
        <f t="shared" si="2"/>
        <v>3</v>
      </c>
      <c r="Q19" s="81">
        <f t="shared" si="3"/>
        <v>1</v>
      </c>
    </row>
    <row r="20" spans="1:17" ht="12">
      <c r="A20" s="82">
        <f>A3</f>
        <v>2</v>
      </c>
      <c r="B20" s="83">
        <f>A4</f>
        <v>3</v>
      </c>
      <c r="C20" s="84" t="str">
        <f>C3</f>
        <v>Félix Widmer</v>
      </c>
      <c r="D20" s="85" t="str">
        <f>C4</f>
        <v>Alexandre Vasco</v>
      </c>
      <c r="E20" s="74">
        <v>11</v>
      </c>
      <c r="F20" s="75">
        <v>8</v>
      </c>
      <c r="G20" s="74">
        <v>11</v>
      </c>
      <c r="H20" s="75">
        <v>7</v>
      </c>
      <c r="I20" s="74">
        <v>13</v>
      </c>
      <c r="J20" s="76">
        <v>15</v>
      </c>
      <c r="K20" s="89">
        <v>10</v>
      </c>
      <c r="L20" s="76">
        <v>12</v>
      </c>
      <c r="M20" s="89">
        <v>11</v>
      </c>
      <c r="N20" s="76">
        <v>8</v>
      </c>
      <c r="O20" s="79" t="str">
        <f t="shared" si="1"/>
        <v>Félix Widmer</v>
      </c>
      <c r="P20" s="90">
        <f t="shared" si="2"/>
        <v>3</v>
      </c>
      <c r="Q20" s="81">
        <f t="shared" si="3"/>
        <v>2</v>
      </c>
    </row>
    <row r="21" spans="1:17" ht="12.75" thickBot="1">
      <c r="A21" s="91">
        <f>A5</f>
        <v>4</v>
      </c>
      <c r="B21" s="92">
        <f>A7</f>
        <v>6</v>
      </c>
      <c r="C21" s="93" t="str">
        <f>C5</f>
        <v>Dani Bugnon </v>
      </c>
      <c r="D21" s="94" t="str">
        <f>C7</f>
        <v>Alphonse Excoffier</v>
      </c>
      <c r="E21" s="95">
        <v>12</v>
      </c>
      <c r="F21" s="96">
        <v>10</v>
      </c>
      <c r="G21" s="95">
        <v>9</v>
      </c>
      <c r="H21" s="96">
        <v>11</v>
      </c>
      <c r="I21" s="95">
        <v>11</v>
      </c>
      <c r="J21" s="97">
        <v>7</v>
      </c>
      <c r="K21" s="98">
        <v>11</v>
      </c>
      <c r="L21" s="97">
        <v>7</v>
      </c>
      <c r="M21" s="98"/>
      <c r="N21" s="97"/>
      <c r="O21" s="99" t="str">
        <f t="shared" si="1"/>
        <v>Dani Bugnon </v>
      </c>
      <c r="P21" s="100">
        <f t="shared" si="2"/>
        <v>3</v>
      </c>
      <c r="Q21" s="101">
        <f t="shared" si="3"/>
        <v>1</v>
      </c>
    </row>
    <row r="22" spans="1:17" ht="12">
      <c r="A22" s="70">
        <f>A2</f>
        <v>1</v>
      </c>
      <c r="B22" s="71">
        <f>A5</f>
        <v>4</v>
      </c>
      <c r="C22" s="72" t="str">
        <f>C2</f>
        <v>Florian Meyer</v>
      </c>
      <c r="D22" s="73" t="str">
        <f>C5</f>
        <v>Dani Bugnon </v>
      </c>
      <c r="E22" s="74">
        <v>9</v>
      </c>
      <c r="F22" s="75">
        <v>11</v>
      </c>
      <c r="G22" s="74">
        <v>11</v>
      </c>
      <c r="H22" s="75">
        <v>8</v>
      </c>
      <c r="I22" s="74">
        <v>11</v>
      </c>
      <c r="J22" s="76">
        <v>8</v>
      </c>
      <c r="K22" s="77">
        <v>9</v>
      </c>
      <c r="L22" s="78">
        <v>11</v>
      </c>
      <c r="M22" s="77">
        <v>11</v>
      </c>
      <c r="N22" s="78">
        <v>9</v>
      </c>
      <c r="O22" s="79" t="str">
        <f t="shared" si="1"/>
        <v>Florian Meyer</v>
      </c>
      <c r="P22" s="90">
        <f t="shared" si="2"/>
        <v>3</v>
      </c>
      <c r="Q22" s="81">
        <f t="shared" si="3"/>
        <v>2</v>
      </c>
    </row>
    <row r="23" spans="1:17" ht="12">
      <c r="A23" s="82">
        <f>A3</f>
        <v>2</v>
      </c>
      <c r="B23" s="83">
        <f>A7</f>
        <v>6</v>
      </c>
      <c r="C23" s="84" t="str">
        <f>C3</f>
        <v>Félix Widmer</v>
      </c>
      <c r="D23" s="85" t="str">
        <f>C7</f>
        <v>Alphonse Excoffier</v>
      </c>
      <c r="E23" s="86">
        <v>12</v>
      </c>
      <c r="F23" s="87">
        <v>10</v>
      </c>
      <c r="G23" s="86">
        <v>5</v>
      </c>
      <c r="H23" s="87">
        <v>11</v>
      </c>
      <c r="I23" s="86">
        <v>11</v>
      </c>
      <c r="J23" s="88">
        <v>13</v>
      </c>
      <c r="K23" s="89">
        <v>11</v>
      </c>
      <c r="L23" s="76">
        <v>9</v>
      </c>
      <c r="M23" s="89">
        <v>11</v>
      </c>
      <c r="N23" s="76">
        <v>7</v>
      </c>
      <c r="O23" s="79" t="str">
        <f t="shared" si="1"/>
        <v>Félix Widmer</v>
      </c>
      <c r="P23" s="90">
        <f t="shared" si="2"/>
        <v>3</v>
      </c>
      <c r="Q23" s="81">
        <f t="shared" si="3"/>
        <v>2</v>
      </c>
    </row>
    <row r="24" spans="1:17" ht="12.75" thickBot="1">
      <c r="A24" s="91">
        <f>A4</f>
        <v>3</v>
      </c>
      <c r="B24" s="92">
        <f>A6</f>
        <v>5</v>
      </c>
      <c r="C24" s="93" t="str">
        <f>C4</f>
        <v>Alexandre Vasco</v>
      </c>
      <c r="D24" s="94" t="str">
        <f>C6</f>
        <v>Bastian Stampfli</v>
      </c>
      <c r="E24" s="95">
        <v>11</v>
      </c>
      <c r="F24" s="96">
        <v>8</v>
      </c>
      <c r="G24" s="95">
        <v>11</v>
      </c>
      <c r="H24" s="96">
        <v>8</v>
      </c>
      <c r="I24" s="95">
        <v>12</v>
      </c>
      <c r="J24" s="97">
        <v>10</v>
      </c>
      <c r="K24" s="98"/>
      <c r="L24" s="97"/>
      <c r="M24" s="98"/>
      <c r="N24" s="97"/>
      <c r="O24" s="99" t="str">
        <f t="shared" si="1"/>
        <v>Alexandre Vasco</v>
      </c>
      <c r="P24" s="100">
        <f t="shared" si="2"/>
        <v>3</v>
      </c>
      <c r="Q24" s="101">
        <f t="shared" si="3"/>
        <v>0</v>
      </c>
    </row>
    <row r="25" spans="1:19" ht="12">
      <c r="A25" s="70">
        <f>A2</f>
        <v>1</v>
      </c>
      <c r="B25" s="71">
        <f>A4</f>
        <v>3</v>
      </c>
      <c r="C25" s="72" t="str">
        <f>C2</f>
        <v>Florian Meyer</v>
      </c>
      <c r="D25" s="73" t="str">
        <f>C4</f>
        <v>Alexandre Vasco</v>
      </c>
      <c r="E25" s="86">
        <v>11</v>
      </c>
      <c r="F25" s="87">
        <v>5</v>
      </c>
      <c r="G25" s="86">
        <v>3</v>
      </c>
      <c r="H25" s="87">
        <v>11</v>
      </c>
      <c r="I25" s="86">
        <v>11</v>
      </c>
      <c r="J25" s="88">
        <v>5</v>
      </c>
      <c r="K25" s="77">
        <v>11</v>
      </c>
      <c r="L25" s="78">
        <v>8</v>
      </c>
      <c r="M25" s="77"/>
      <c r="N25" s="78"/>
      <c r="O25" s="79" t="str">
        <f t="shared" si="1"/>
        <v>Florian Meyer</v>
      </c>
      <c r="P25" s="90">
        <f t="shared" si="2"/>
        <v>3</v>
      </c>
      <c r="Q25" s="81">
        <f t="shared" si="3"/>
        <v>1</v>
      </c>
      <c r="S25" s="11"/>
    </row>
    <row r="26" spans="1:19" ht="12">
      <c r="A26" s="82">
        <f>A3</f>
        <v>2</v>
      </c>
      <c r="B26" s="83">
        <f>A5</f>
        <v>4</v>
      </c>
      <c r="C26" s="84" t="str">
        <f>C3</f>
        <v>Félix Widmer</v>
      </c>
      <c r="D26" s="85" t="str">
        <f>C5</f>
        <v>Dani Bugnon </v>
      </c>
      <c r="E26" s="86">
        <v>11</v>
      </c>
      <c r="F26" s="87">
        <v>7</v>
      </c>
      <c r="G26" s="86">
        <v>11</v>
      </c>
      <c r="H26" s="87">
        <v>8</v>
      </c>
      <c r="I26" s="86">
        <v>11</v>
      </c>
      <c r="J26" s="88">
        <v>4</v>
      </c>
      <c r="K26" s="89"/>
      <c r="L26" s="76"/>
      <c r="M26" s="89"/>
      <c r="N26" s="76"/>
      <c r="O26" s="79" t="str">
        <f t="shared" si="1"/>
        <v>Félix Widmer</v>
      </c>
      <c r="P26" s="90">
        <f t="shared" si="2"/>
        <v>3</v>
      </c>
      <c r="Q26" s="81">
        <f t="shared" si="3"/>
        <v>0</v>
      </c>
      <c r="S26" s="11"/>
    </row>
    <row r="27" spans="1:19" ht="12.75" thickBot="1">
      <c r="A27" s="91">
        <f>A6</f>
        <v>5</v>
      </c>
      <c r="B27" s="92">
        <f>A7</f>
        <v>6</v>
      </c>
      <c r="C27" s="93" t="str">
        <f>C6</f>
        <v>Bastian Stampfli</v>
      </c>
      <c r="D27" s="94" t="str">
        <f>C7</f>
        <v>Alphonse Excoffier</v>
      </c>
      <c r="E27" s="95">
        <v>11</v>
      </c>
      <c r="F27" s="96">
        <v>6</v>
      </c>
      <c r="G27" s="95">
        <v>6</v>
      </c>
      <c r="H27" s="96">
        <v>11</v>
      </c>
      <c r="I27" s="95">
        <v>8</v>
      </c>
      <c r="J27" s="97">
        <v>11</v>
      </c>
      <c r="K27" s="98">
        <v>11</v>
      </c>
      <c r="L27" s="97">
        <v>7</v>
      </c>
      <c r="M27" s="98">
        <v>10</v>
      </c>
      <c r="N27" s="97">
        <v>12</v>
      </c>
      <c r="O27" s="99" t="str">
        <f t="shared" si="1"/>
        <v>Alphonse Excoffier</v>
      </c>
      <c r="P27" s="100">
        <f t="shared" si="2"/>
        <v>2</v>
      </c>
      <c r="Q27" s="101">
        <f t="shared" si="3"/>
        <v>3</v>
      </c>
      <c r="S27" s="11"/>
    </row>
    <row r="28" spans="1:17" ht="12">
      <c r="A28" s="70">
        <f>A2</f>
        <v>1</v>
      </c>
      <c r="B28" s="71">
        <f>A3</f>
        <v>2</v>
      </c>
      <c r="C28" s="72" t="str">
        <f>C2</f>
        <v>Florian Meyer</v>
      </c>
      <c r="D28" s="73" t="str">
        <f>C3</f>
        <v>Félix Widmer</v>
      </c>
      <c r="E28" s="74">
        <v>12</v>
      </c>
      <c r="F28" s="75">
        <v>10</v>
      </c>
      <c r="G28" s="74">
        <v>11</v>
      </c>
      <c r="H28" s="75">
        <v>7</v>
      </c>
      <c r="I28" s="74">
        <v>11</v>
      </c>
      <c r="J28" s="76">
        <v>6</v>
      </c>
      <c r="K28" s="77"/>
      <c r="L28" s="78"/>
      <c r="M28" s="77"/>
      <c r="N28" s="78"/>
      <c r="O28" s="79" t="str">
        <f t="shared" si="1"/>
        <v>Florian Meyer</v>
      </c>
      <c r="P28" s="90">
        <f t="shared" si="2"/>
        <v>3</v>
      </c>
      <c r="Q28" s="81">
        <f t="shared" si="3"/>
        <v>0</v>
      </c>
    </row>
    <row r="29" spans="1:17" ht="12">
      <c r="A29" s="82">
        <f>A4</f>
        <v>3</v>
      </c>
      <c r="B29" s="83">
        <f>A7</f>
        <v>6</v>
      </c>
      <c r="C29" s="84" t="str">
        <f>C4</f>
        <v>Alexandre Vasco</v>
      </c>
      <c r="D29" s="85" t="str">
        <f>C7</f>
        <v>Alphonse Excoffier</v>
      </c>
      <c r="E29" s="86">
        <v>9</v>
      </c>
      <c r="F29" s="87">
        <v>11</v>
      </c>
      <c r="G29" s="86">
        <v>11</v>
      </c>
      <c r="H29" s="87">
        <v>13</v>
      </c>
      <c r="I29" s="86">
        <v>14</v>
      </c>
      <c r="J29" s="88">
        <v>12</v>
      </c>
      <c r="K29" s="89">
        <v>12</v>
      </c>
      <c r="L29" s="76">
        <v>10</v>
      </c>
      <c r="M29" s="89">
        <v>4</v>
      </c>
      <c r="N29" s="76">
        <v>11</v>
      </c>
      <c r="O29" s="79" t="str">
        <f t="shared" si="1"/>
        <v>Alphonse Excoffier</v>
      </c>
      <c r="P29" s="90">
        <f t="shared" si="2"/>
        <v>2</v>
      </c>
      <c r="Q29" s="81">
        <f t="shared" si="3"/>
        <v>3</v>
      </c>
    </row>
    <row r="30" spans="1:17" ht="12.75" thickBot="1">
      <c r="A30" s="102">
        <f>A5</f>
        <v>4</v>
      </c>
      <c r="B30" s="103">
        <f>A6</f>
        <v>5</v>
      </c>
      <c r="C30" s="104" t="str">
        <f>C5</f>
        <v>Dani Bugnon </v>
      </c>
      <c r="D30" s="105" t="str">
        <f>C6</f>
        <v>Bastian Stampfli</v>
      </c>
      <c r="E30" s="106">
        <v>11</v>
      </c>
      <c r="F30" s="107">
        <v>5</v>
      </c>
      <c r="G30" s="106">
        <v>11</v>
      </c>
      <c r="H30" s="107">
        <v>3</v>
      </c>
      <c r="I30" s="106">
        <v>11</v>
      </c>
      <c r="J30" s="108">
        <v>5</v>
      </c>
      <c r="K30" s="109"/>
      <c r="L30" s="110"/>
      <c r="M30" s="109"/>
      <c r="N30" s="110"/>
      <c r="O30" s="111" t="str">
        <f t="shared" si="1"/>
        <v>Dani Bugnon </v>
      </c>
      <c r="P30" s="112">
        <f t="shared" si="2"/>
        <v>3</v>
      </c>
      <c r="Q30" s="113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7" t="s">
        <v>11</v>
      </c>
      <c r="H63" s="138"/>
      <c r="I63" s="137" t="s">
        <v>12</v>
      </c>
      <c r="J63" s="138"/>
      <c r="P63" s="3"/>
      <c r="Q63" s="3"/>
    </row>
    <row r="64" spans="1:17" ht="12">
      <c r="A64" s="132">
        <v>1</v>
      </c>
      <c r="B64" s="133"/>
      <c r="C64" s="114" t="s">
        <v>15</v>
      </c>
      <c r="D64" s="114" t="s">
        <v>40</v>
      </c>
      <c r="E64" s="115">
        <v>4</v>
      </c>
      <c r="F64" s="116"/>
      <c r="G64" s="134">
        <v>3</v>
      </c>
      <c r="H64" s="133"/>
      <c r="I64" s="134" t="s">
        <v>48</v>
      </c>
      <c r="J64" s="135"/>
      <c r="P64" s="3"/>
      <c r="Q64" s="3"/>
    </row>
    <row r="65" spans="1:17" ht="12">
      <c r="A65" s="125">
        <v>2</v>
      </c>
      <c r="B65" s="122"/>
      <c r="C65" s="114" t="s">
        <v>16</v>
      </c>
      <c r="D65" s="114" t="s">
        <v>41</v>
      </c>
      <c r="E65" s="115">
        <v>4</v>
      </c>
      <c r="F65" s="117"/>
      <c r="G65" s="121">
        <v>0</v>
      </c>
      <c r="H65" s="122"/>
      <c r="I65" s="121" t="s">
        <v>48</v>
      </c>
      <c r="J65" s="136"/>
      <c r="P65" s="3"/>
      <c r="Q65" s="3"/>
    </row>
    <row r="66" spans="1:17" ht="12">
      <c r="A66" s="125">
        <v>3</v>
      </c>
      <c r="B66" s="122"/>
      <c r="C66" s="114" t="s">
        <v>20</v>
      </c>
      <c r="D66" s="114" t="s">
        <v>40</v>
      </c>
      <c r="E66" s="115">
        <v>3</v>
      </c>
      <c r="F66" s="117"/>
      <c r="G66" s="121" t="s">
        <v>48</v>
      </c>
      <c r="H66" s="122"/>
      <c r="I66" s="121" t="s">
        <v>48</v>
      </c>
      <c r="J66" s="136"/>
      <c r="P66" s="3"/>
      <c r="Q66" s="3"/>
    </row>
    <row r="67" spans="1:17" ht="12">
      <c r="A67" s="125">
        <v>4</v>
      </c>
      <c r="B67" s="122"/>
      <c r="C67" s="114" t="s">
        <v>17</v>
      </c>
      <c r="D67" s="114" t="s">
        <v>40</v>
      </c>
      <c r="E67" s="115">
        <v>2</v>
      </c>
      <c r="F67" s="117"/>
      <c r="G67" s="121">
        <v>3</v>
      </c>
      <c r="H67" s="122"/>
      <c r="I67" s="121" t="s">
        <v>48</v>
      </c>
      <c r="J67" s="136"/>
      <c r="P67" s="3"/>
      <c r="Q67" s="3"/>
    </row>
    <row r="68" spans="1:17" ht="12">
      <c r="A68" s="125">
        <v>5</v>
      </c>
      <c r="B68" s="122"/>
      <c r="C68" s="114" t="s">
        <v>18</v>
      </c>
      <c r="D68" s="114" t="s">
        <v>42</v>
      </c>
      <c r="E68" s="115">
        <v>2</v>
      </c>
      <c r="F68" s="117"/>
      <c r="G68" s="121">
        <v>0</v>
      </c>
      <c r="H68" s="122"/>
      <c r="I68" s="121" t="s">
        <v>48</v>
      </c>
      <c r="J68" s="136"/>
      <c r="P68" s="3"/>
      <c r="Q68" s="3"/>
    </row>
    <row r="69" spans="1:17" ht="12.75" thickBot="1">
      <c r="A69" s="126">
        <v>6</v>
      </c>
      <c r="B69" s="124"/>
      <c r="C69" s="118" t="s">
        <v>19</v>
      </c>
      <c r="D69" s="118" t="s">
        <v>43</v>
      </c>
      <c r="E69" s="119">
        <v>0</v>
      </c>
      <c r="F69" s="120"/>
      <c r="G69" s="123" t="s">
        <v>48</v>
      </c>
      <c r="H69" s="124"/>
      <c r="I69" s="123" t="s">
        <v>48</v>
      </c>
      <c r="J69" s="127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I66:J66"/>
    <mergeCell ref="I67:J67"/>
    <mergeCell ref="I68:J68"/>
    <mergeCell ref="I63:J63"/>
    <mergeCell ref="I64:J64"/>
    <mergeCell ref="I65:J65"/>
    <mergeCell ref="I69:J69"/>
    <mergeCell ref="K15:L15"/>
    <mergeCell ref="M15:N15"/>
    <mergeCell ref="A64:B64"/>
    <mergeCell ref="A65:B65"/>
    <mergeCell ref="G64:H64"/>
    <mergeCell ref="G65:H65"/>
    <mergeCell ref="G63:H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zoomScale="125" zoomScaleNormal="125" workbookViewId="0" topLeftCell="A19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9">
        <v>39774</v>
      </c>
      <c r="Q1" s="139"/>
    </row>
    <row r="2" spans="1:17" ht="13.5" customHeight="1">
      <c r="A2" s="52">
        <v>1</v>
      </c>
      <c r="B2" s="53"/>
      <c r="C2" s="54" t="s">
        <v>21</v>
      </c>
      <c r="D2" s="54" t="s">
        <v>40</v>
      </c>
      <c r="E2" s="55">
        <f aca="true" t="shared" si="0" ref="E2:E7">COUNTIF($O$16:$O$30,C2)</f>
        <v>4</v>
      </c>
      <c r="F2" s="56"/>
      <c r="G2" s="57">
        <f>SUM(P16,P19,P22,P25,P28)</f>
        <v>12</v>
      </c>
      <c r="H2" s="58"/>
      <c r="I2" s="55">
        <f>SUM(Q16,Q19,Q22,Q25,Q28)</f>
        <v>5</v>
      </c>
      <c r="J2" s="59"/>
      <c r="K2" s="6"/>
      <c r="L2" s="6"/>
      <c r="M2" s="6"/>
      <c r="N2" s="6"/>
      <c r="O2" s="7"/>
      <c r="P2" s="8"/>
      <c r="Q2" s="8"/>
    </row>
    <row r="3" spans="1:17" ht="13.5" customHeight="1">
      <c r="A3" s="52">
        <v>2</v>
      </c>
      <c r="B3" s="53"/>
      <c r="C3" s="54" t="s">
        <v>22</v>
      </c>
      <c r="D3" s="54" t="s">
        <v>40</v>
      </c>
      <c r="E3" s="55">
        <f t="shared" si="0"/>
        <v>4</v>
      </c>
      <c r="F3" s="58"/>
      <c r="G3" s="57">
        <f>SUM(P17,P20,P23,P26,Q28)</f>
        <v>14</v>
      </c>
      <c r="H3" s="58"/>
      <c r="I3" s="60">
        <f>SUM(Q17,Q20,Q23,Q26,P28)</f>
        <v>4</v>
      </c>
      <c r="J3" s="61"/>
      <c r="K3" s="6"/>
      <c r="L3" s="6"/>
      <c r="M3" s="6"/>
      <c r="N3" s="6"/>
      <c r="O3" s="9"/>
      <c r="P3" s="10"/>
      <c r="Q3" s="10"/>
    </row>
    <row r="4" spans="1:17" ht="12">
      <c r="A4" s="52">
        <v>3</v>
      </c>
      <c r="B4" s="53"/>
      <c r="C4" s="54" t="s">
        <v>23</v>
      </c>
      <c r="D4" s="54" t="s">
        <v>40</v>
      </c>
      <c r="E4" s="55">
        <f t="shared" si="0"/>
        <v>1</v>
      </c>
      <c r="F4" s="56"/>
      <c r="G4" s="57">
        <f>SUM(P18,Q20,P24,Q25,P29)</f>
        <v>3</v>
      </c>
      <c r="H4" s="58"/>
      <c r="I4" s="60">
        <f>SUM(Q18,P20,Q24,P25,Q29)</f>
        <v>12</v>
      </c>
      <c r="J4" s="61"/>
      <c r="K4" s="6"/>
      <c r="L4" s="6"/>
      <c r="M4" s="6"/>
      <c r="N4" s="6"/>
      <c r="O4" s="43" t="s">
        <v>14</v>
      </c>
      <c r="P4" s="9">
        <v>2</v>
      </c>
      <c r="Q4" s="8"/>
    </row>
    <row r="5" spans="1:17" ht="12">
      <c r="A5" s="52">
        <v>4</v>
      </c>
      <c r="B5" s="53"/>
      <c r="C5" s="54" t="s">
        <v>24</v>
      </c>
      <c r="D5" s="54" t="s">
        <v>44</v>
      </c>
      <c r="E5" s="55">
        <f t="shared" si="0"/>
        <v>4</v>
      </c>
      <c r="F5" s="58"/>
      <c r="G5" s="57">
        <f>SUM(Q18,P21,Q22,Q26,P30)</f>
        <v>13</v>
      </c>
      <c r="H5" s="58"/>
      <c r="I5" s="60">
        <f>SUM(P18,Q21,P22,P26,Q30)</f>
        <v>3</v>
      </c>
      <c r="J5" s="61"/>
      <c r="K5" s="6"/>
      <c r="L5" s="6"/>
      <c r="M5" s="6"/>
      <c r="N5" s="6"/>
      <c r="O5" s="7"/>
      <c r="P5" s="9"/>
      <c r="Q5" s="8"/>
    </row>
    <row r="6" spans="1:17" ht="12">
      <c r="A6" s="52">
        <v>5</v>
      </c>
      <c r="B6" s="53"/>
      <c r="C6" s="54" t="s">
        <v>25</v>
      </c>
      <c r="D6" s="54" t="s">
        <v>43</v>
      </c>
      <c r="E6" s="55">
        <f t="shared" si="0"/>
        <v>2</v>
      </c>
      <c r="F6" s="58"/>
      <c r="G6" s="57">
        <f>SUM(Q17,Q19,Q24,P27,Q30)</f>
        <v>6</v>
      </c>
      <c r="H6" s="58"/>
      <c r="I6" s="60">
        <f>SUM(P17,P19,P24,Q27,P30)</f>
        <v>10</v>
      </c>
      <c r="J6" s="61"/>
      <c r="K6" s="6"/>
      <c r="L6" s="6"/>
      <c r="M6" s="6"/>
      <c r="N6" s="6"/>
      <c r="O6" s="7"/>
      <c r="P6" s="7"/>
      <c r="Q6" s="7"/>
    </row>
    <row r="7" spans="1:17" ht="12.75" thickBot="1">
      <c r="A7" s="62">
        <v>6</v>
      </c>
      <c r="B7" s="63"/>
      <c r="C7" s="64" t="s">
        <v>26</v>
      </c>
      <c r="D7" s="64" t="s">
        <v>42</v>
      </c>
      <c r="E7" s="65">
        <f t="shared" si="0"/>
        <v>0</v>
      </c>
      <c r="F7" s="66"/>
      <c r="G7" s="67">
        <f>SUM(Q16,Q21,Q23,Q27,Q29)</f>
        <v>1</v>
      </c>
      <c r="H7" s="66"/>
      <c r="I7" s="68">
        <f>SUM(P16,P21,P23,P27,P29)</f>
        <v>15</v>
      </c>
      <c r="J7" s="69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70">
        <f>A2</f>
        <v>1</v>
      </c>
      <c r="B16" s="71">
        <f>A7</f>
        <v>6</v>
      </c>
      <c r="C16" s="72" t="str">
        <f>C2</f>
        <v>Salomé Simonet</v>
      </c>
      <c r="D16" s="73" t="str">
        <f>C7</f>
        <v>Arnaud Zbinden </v>
      </c>
      <c r="E16" s="74">
        <v>11</v>
      </c>
      <c r="F16" s="75">
        <v>4</v>
      </c>
      <c r="G16" s="74">
        <v>11</v>
      </c>
      <c r="H16" s="75">
        <v>4</v>
      </c>
      <c r="I16" s="74">
        <v>11</v>
      </c>
      <c r="J16" s="76">
        <v>3</v>
      </c>
      <c r="K16" s="77"/>
      <c r="L16" s="78"/>
      <c r="M16" s="77"/>
      <c r="N16" s="78"/>
      <c r="O16" s="79" t="str">
        <f aca="true" t="shared" si="1" ref="O16:O30">IF(AND(P16&lt;3,Q16&lt;3),"",IF(P16=3,C16,D16))</f>
        <v>Salomé Simonet</v>
      </c>
      <c r="P16" s="80">
        <f aca="true" t="shared" si="2" ref="P16:P30">(E16&gt;F16)+(G16&gt;H16)+(I16&gt;J16)+(K16&gt;L16)+(M16&gt;N16)</f>
        <v>3</v>
      </c>
      <c r="Q16" s="81">
        <f aca="true" t="shared" si="3" ref="Q16:Q30">(E16&lt;F16)+(G16&lt;H16)+(I16&lt;J16)+(K16&lt;L16)+(M16&lt;N16)</f>
        <v>0</v>
      </c>
    </row>
    <row r="17" spans="1:17" ht="12">
      <c r="A17" s="82">
        <f>A3</f>
        <v>2</v>
      </c>
      <c r="B17" s="83">
        <f>A6</f>
        <v>5</v>
      </c>
      <c r="C17" s="84" t="str">
        <f>C3</f>
        <v>Nicolas Mauron</v>
      </c>
      <c r="D17" s="85" t="str">
        <f>C6</f>
        <v>Samuel Riedo</v>
      </c>
      <c r="E17" s="86">
        <v>11</v>
      </c>
      <c r="F17" s="87">
        <v>6</v>
      </c>
      <c r="G17" s="86">
        <v>11</v>
      </c>
      <c r="H17" s="87">
        <v>6</v>
      </c>
      <c r="I17" s="86">
        <v>11</v>
      </c>
      <c r="J17" s="88">
        <v>3</v>
      </c>
      <c r="K17" s="89"/>
      <c r="L17" s="76"/>
      <c r="M17" s="89"/>
      <c r="N17" s="76"/>
      <c r="O17" s="79" t="str">
        <f t="shared" si="1"/>
        <v>Nicolas Mauron</v>
      </c>
      <c r="P17" s="90">
        <f t="shared" si="2"/>
        <v>3</v>
      </c>
      <c r="Q17" s="81">
        <f t="shared" si="3"/>
        <v>0</v>
      </c>
    </row>
    <row r="18" spans="1:17" ht="12.75" thickBot="1">
      <c r="A18" s="91">
        <f>A4</f>
        <v>3</v>
      </c>
      <c r="B18" s="92">
        <f>A5</f>
        <v>4</v>
      </c>
      <c r="C18" s="93" t="str">
        <f>C4</f>
        <v>Yohan Keller</v>
      </c>
      <c r="D18" s="94" t="str">
        <f>C5</f>
        <v>Joris Schaer</v>
      </c>
      <c r="E18" s="95">
        <v>7</v>
      </c>
      <c r="F18" s="96">
        <v>11</v>
      </c>
      <c r="G18" s="95">
        <v>3</v>
      </c>
      <c r="H18" s="96">
        <v>11</v>
      </c>
      <c r="I18" s="95">
        <v>9</v>
      </c>
      <c r="J18" s="97">
        <v>11</v>
      </c>
      <c r="K18" s="98"/>
      <c r="L18" s="97"/>
      <c r="M18" s="98"/>
      <c r="N18" s="97"/>
      <c r="O18" s="99" t="str">
        <f t="shared" si="1"/>
        <v>Joris Schaer</v>
      </c>
      <c r="P18" s="100">
        <f t="shared" si="2"/>
        <v>0</v>
      </c>
      <c r="Q18" s="101">
        <f t="shared" si="3"/>
        <v>3</v>
      </c>
    </row>
    <row r="19" spans="1:17" ht="12">
      <c r="A19" s="70">
        <f>A2</f>
        <v>1</v>
      </c>
      <c r="B19" s="71">
        <f>A6</f>
        <v>5</v>
      </c>
      <c r="C19" s="72" t="str">
        <f>C2</f>
        <v>Salomé Simonet</v>
      </c>
      <c r="D19" s="73" t="str">
        <f>C6</f>
        <v>Samuel Riedo</v>
      </c>
      <c r="E19" s="86">
        <v>11</v>
      </c>
      <c r="F19" s="87">
        <v>6</v>
      </c>
      <c r="G19" s="86">
        <v>11</v>
      </c>
      <c r="H19" s="87">
        <v>8</v>
      </c>
      <c r="I19" s="86">
        <v>11</v>
      </c>
      <c r="J19" s="88">
        <v>7</v>
      </c>
      <c r="K19" s="77"/>
      <c r="L19" s="78"/>
      <c r="M19" s="77"/>
      <c r="N19" s="78"/>
      <c r="O19" s="79" t="str">
        <f t="shared" si="1"/>
        <v>Salomé Simonet</v>
      </c>
      <c r="P19" s="90">
        <f t="shared" si="2"/>
        <v>3</v>
      </c>
      <c r="Q19" s="81">
        <f t="shared" si="3"/>
        <v>0</v>
      </c>
    </row>
    <row r="20" spans="1:17" ht="12">
      <c r="A20" s="82">
        <f>A3</f>
        <v>2</v>
      </c>
      <c r="B20" s="83">
        <f>A4</f>
        <v>3</v>
      </c>
      <c r="C20" s="84" t="str">
        <f>C3</f>
        <v>Nicolas Mauron</v>
      </c>
      <c r="D20" s="85" t="str">
        <f>C4</f>
        <v>Yohan Keller</v>
      </c>
      <c r="E20" s="74">
        <v>16</v>
      </c>
      <c r="F20" s="75">
        <v>14</v>
      </c>
      <c r="G20" s="74">
        <v>11</v>
      </c>
      <c r="H20" s="75">
        <v>9</v>
      </c>
      <c r="I20" s="74">
        <v>13</v>
      </c>
      <c r="J20" s="76">
        <v>11</v>
      </c>
      <c r="K20" s="89"/>
      <c r="L20" s="76"/>
      <c r="M20" s="89"/>
      <c r="N20" s="76"/>
      <c r="O20" s="79" t="str">
        <f t="shared" si="1"/>
        <v>Nicolas Mauron</v>
      </c>
      <c r="P20" s="90">
        <f t="shared" si="2"/>
        <v>3</v>
      </c>
      <c r="Q20" s="81">
        <f t="shared" si="3"/>
        <v>0</v>
      </c>
    </row>
    <row r="21" spans="1:17" ht="12.75" thickBot="1">
      <c r="A21" s="91">
        <f>A5</f>
        <v>4</v>
      </c>
      <c r="B21" s="92">
        <f>A7</f>
        <v>6</v>
      </c>
      <c r="C21" s="93" t="str">
        <f>C5</f>
        <v>Joris Schaer</v>
      </c>
      <c r="D21" s="94" t="str">
        <f>C7</f>
        <v>Arnaud Zbinden </v>
      </c>
      <c r="E21" s="95">
        <v>11</v>
      </c>
      <c r="F21" s="96">
        <v>5</v>
      </c>
      <c r="G21" s="95">
        <v>11</v>
      </c>
      <c r="H21" s="96">
        <v>6</v>
      </c>
      <c r="I21" s="95">
        <v>11</v>
      </c>
      <c r="J21" s="97">
        <v>4</v>
      </c>
      <c r="K21" s="98"/>
      <c r="L21" s="97"/>
      <c r="M21" s="98"/>
      <c r="N21" s="97"/>
      <c r="O21" s="99" t="str">
        <f t="shared" si="1"/>
        <v>Joris Schaer</v>
      </c>
      <c r="P21" s="100">
        <f t="shared" si="2"/>
        <v>3</v>
      </c>
      <c r="Q21" s="101">
        <f t="shared" si="3"/>
        <v>0</v>
      </c>
    </row>
    <row r="22" spans="1:17" ht="12">
      <c r="A22" s="70">
        <f>A2</f>
        <v>1</v>
      </c>
      <c r="B22" s="71">
        <f>A5</f>
        <v>4</v>
      </c>
      <c r="C22" s="72" t="str">
        <f>C2</f>
        <v>Salomé Simonet</v>
      </c>
      <c r="D22" s="73" t="str">
        <f>C5</f>
        <v>Joris Schaer</v>
      </c>
      <c r="E22" s="74">
        <v>10</v>
      </c>
      <c r="F22" s="75">
        <v>12</v>
      </c>
      <c r="G22" s="74">
        <v>6</v>
      </c>
      <c r="H22" s="75">
        <v>11</v>
      </c>
      <c r="I22" s="74">
        <v>6</v>
      </c>
      <c r="J22" s="76">
        <v>11</v>
      </c>
      <c r="K22" s="77"/>
      <c r="L22" s="78"/>
      <c r="M22" s="77"/>
      <c r="N22" s="78"/>
      <c r="O22" s="79" t="str">
        <f t="shared" si="1"/>
        <v>Joris Schaer</v>
      </c>
      <c r="P22" s="90">
        <f t="shared" si="2"/>
        <v>0</v>
      </c>
      <c r="Q22" s="81">
        <f t="shared" si="3"/>
        <v>3</v>
      </c>
    </row>
    <row r="23" spans="1:17" ht="12">
      <c r="A23" s="82">
        <f>A3</f>
        <v>2</v>
      </c>
      <c r="B23" s="83">
        <f>A7</f>
        <v>6</v>
      </c>
      <c r="C23" s="84" t="str">
        <f>C3</f>
        <v>Nicolas Mauron</v>
      </c>
      <c r="D23" s="85" t="str">
        <f>C7</f>
        <v>Arnaud Zbinden </v>
      </c>
      <c r="E23" s="86">
        <v>11</v>
      </c>
      <c r="F23" s="87">
        <v>1</v>
      </c>
      <c r="G23" s="86">
        <v>14</v>
      </c>
      <c r="H23" s="87">
        <v>12</v>
      </c>
      <c r="I23" s="86">
        <v>11</v>
      </c>
      <c r="J23" s="88">
        <v>5</v>
      </c>
      <c r="K23" s="89"/>
      <c r="L23" s="76"/>
      <c r="M23" s="89"/>
      <c r="N23" s="76"/>
      <c r="O23" s="79" t="str">
        <f t="shared" si="1"/>
        <v>Nicolas Mauron</v>
      </c>
      <c r="P23" s="90">
        <f t="shared" si="2"/>
        <v>3</v>
      </c>
      <c r="Q23" s="81">
        <f t="shared" si="3"/>
        <v>0</v>
      </c>
    </row>
    <row r="24" spans="1:17" ht="12.75" thickBot="1">
      <c r="A24" s="91">
        <f>A4</f>
        <v>3</v>
      </c>
      <c r="B24" s="92">
        <f>A6</f>
        <v>5</v>
      </c>
      <c r="C24" s="93" t="str">
        <f>C4</f>
        <v>Yohan Keller</v>
      </c>
      <c r="D24" s="94" t="str">
        <f>C6</f>
        <v>Samuel Riedo</v>
      </c>
      <c r="E24" s="95">
        <v>7</v>
      </c>
      <c r="F24" s="96">
        <v>11</v>
      </c>
      <c r="G24" s="95">
        <v>5</v>
      </c>
      <c r="H24" s="96">
        <v>11</v>
      </c>
      <c r="I24" s="95">
        <v>5</v>
      </c>
      <c r="J24" s="97">
        <v>11</v>
      </c>
      <c r="K24" s="98"/>
      <c r="L24" s="97"/>
      <c r="M24" s="98"/>
      <c r="N24" s="97"/>
      <c r="O24" s="99" t="str">
        <f t="shared" si="1"/>
        <v>Samuel Riedo</v>
      </c>
      <c r="P24" s="100">
        <f t="shared" si="2"/>
        <v>0</v>
      </c>
      <c r="Q24" s="101">
        <f t="shared" si="3"/>
        <v>3</v>
      </c>
    </row>
    <row r="25" spans="1:19" ht="12">
      <c r="A25" s="70">
        <f>A2</f>
        <v>1</v>
      </c>
      <c r="B25" s="71">
        <f>A4</f>
        <v>3</v>
      </c>
      <c r="C25" s="72" t="str">
        <f>C2</f>
        <v>Salomé Simonet</v>
      </c>
      <c r="D25" s="73" t="str">
        <f>C4</f>
        <v>Yohan Keller</v>
      </c>
      <c r="E25" s="86">
        <v>11</v>
      </c>
      <c r="F25" s="87">
        <v>7</v>
      </c>
      <c r="G25" s="86">
        <v>11</v>
      </c>
      <c r="H25" s="87">
        <v>7</v>
      </c>
      <c r="I25" s="86">
        <v>11</v>
      </c>
      <c r="J25" s="88">
        <v>8</v>
      </c>
      <c r="K25" s="77"/>
      <c r="L25" s="78"/>
      <c r="M25" s="77"/>
      <c r="N25" s="78"/>
      <c r="O25" s="79" t="str">
        <f t="shared" si="1"/>
        <v>Salomé Simonet</v>
      </c>
      <c r="P25" s="90">
        <f t="shared" si="2"/>
        <v>3</v>
      </c>
      <c r="Q25" s="81">
        <f t="shared" si="3"/>
        <v>0</v>
      </c>
      <c r="S25" s="11"/>
    </row>
    <row r="26" spans="1:19" ht="12">
      <c r="A26" s="82">
        <f>A3</f>
        <v>2</v>
      </c>
      <c r="B26" s="83">
        <f>A5</f>
        <v>4</v>
      </c>
      <c r="C26" s="84" t="str">
        <f>C3</f>
        <v>Nicolas Mauron</v>
      </c>
      <c r="D26" s="85" t="str">
        <f>C5</f>
        <v>Joris Schaer</v>
      </c>
      <c r="E26" s="86">
        <v>11</v>
      </c>
      <c r="F26" s="87">
        <v>9</v>
      </c>
      <c r="G26" s="86">
        <v>11</v>
      </c>
      <c r="H26" s="87">
        <v>8</v>
      </c>
      <c r="I26" s="86">
        <v>12</v>
      </c>
      <c r="J26" s="88">
        <v>14</v>
      </c>
      <c r="K26" s="89">
        <v>11</v>
      </c>
      <c r="L26" s="76">
        <v>9</v>
      </c>
      <c r="M26" s="89"/>
      <c r="N26" s="76"/>
      <c r="O26" s="79" t="str">
        <f t="shared" si="1"/>
        <v>Nicolas Mauron</v>
      </c>
      <c r="P26" s="90">
        <f t="shared" si="2"/>
        <v>3</v>
      </c>
      <c r="Q26" s="81">
        <f t="shared" si="3"/>
        <v>1</v>
      </c>
      <c r="S26" s="11"/>
    </row>
    <row r="27" spans="1:19" ht="12.75" thickBot="1">
      <c r="A27" s="91">
        <f>A6</f>
        <v>5</v>
      </c>
      <c r="B27" s="92">
        <f>A7</f>
        <v>6</v>
      </c>
      <c r="C27" s="93" t="str">
        <f>C6</f>
        <v>Samuel Riedo</v>
      </c>
      <c r="D27" s="94" t="str">
        <f>C7</f>
        <v>Arnaud Zbinden </v>
      </c>
      <c r="E27" s="95">
        <v>11</v>
      </c>
      <c r="F27" s="96">
        <v>4</v>
      </c>
      <c r="G27" s="95">
        <v>14</v>
      </c>
      <c r="H27" s="96">
        <v>12</v>
      </c>
      <c r="I27" s="95">
        <v>7</v>
      </c>
      <c r="J27" s="97">
        <v>11</v>
      </c>
      <c r="K27" s="98">
        <v>11</v>
      </c>
      <c r="L27" s="97">
        <v>8</v>
      </c>
      <c r="M27" s="98"/>
      <c r="N27" s="97"/>
      <c r="O27" s="99" t="str">
        <f t="shared" si="1"/>
        <v>Samuel Riedo</v>
      </c>
      <c r="P27" s="100">
        <f t="shared" si="2"/>
        <v>3</v>
      </c>
      <c r="Q27" s="101">
        <f t="shared" si="3"/>
        <v>1</v>
      </c>
      <c r="S27" s="11"/>
    </row>
    <row r="28" spans="1:17" ht="12">
      <c r="A28" s="70">
        <f>A2</f>
        <v>1</v>
      </c>
      <c r="B28" s="71">
        <f>A3</f>
        <v>2</v>
      </c>
      <c r="C28" s="72" t="str">
        <f>C2</f>
        <v>Salomé Simonet</v>
      </c>
      <c r="D28" s="73" t="str">
        <f>C3</f>
        <v>Nicolas Mauron</v>
      </c>
      <c r="E28" s="74">
        <v>11</v>
      </c>
      <c r="F28" s="75">
        <v>8</v>
      </c>
      <c r="G28" s="74">
        <v>9</v>
      </c>
      <c r="H28" s="75">
        <v>11</v>
      </c>
      <c r="I28" s="74">
        <v>11</v>
      </c>
      <c r="J28" s="76">
        <v>4</v>
      </c>
      <c r="K28" s="77">
        <v>8</v>
      </c>
      <c r="L28" s="78">
        <v>11</v>
      </c>
      <c r="M28" s="77">
        <v>11</v>
      </c>
      <c r="N28" s="78">
        <v>5</v>
      </c>
      <c r="O28" s="79" t="str">
        <f t="shared" si="1"/>
        <v>Salomé Simonet</v>
      </c>
      <c r="P28" s="90">
        <f t="shared" si="2"/>
        <v>3</v>
      </c>
      <c r="Q28" s="81">
        <f t="shared" si="3"/>
        <v>2</v>
      </c>
    </row>
    <row r="29" spans="1:17" ht="12">
      <c r="A29" s="82">
        <f>A4</f>
        <v>3</v>
      </c>
      <c r="B29" s="83">
        <f>A7</f>
        <v>6</v>
      </c>
      <c r="C29" s="84" t="str">
        <f>C4</f>
        <v>Yohan Keller</v>
      </c>
      <c r="D29" s="85" t="str">
        <f>C7</f>
        <v>Arnaud Zbinden </v>
      </c>
      <c r="E29" s="86">
        <v>11</v>
      </c>
      <c r="F29" s="87">
        <v>9</v>
      </c>
      <c r="G29" s="86">
        <v>11</v>
      </c>
      <c r="H29" s="87">
        <v>7</v>
      </c>
      <c r="I29" s="86">
        <v>11</v>
      </c>
      <c r="J29" s="88">
        <v>6</v>
      </c>
      <c r="K29" s="89"/>
      <c r="L29" s="76"/>
      <c r="M29" s="89"/>
      <c r="N29" s="76"/>
      <c r="O29" s="79" t="str">
        <f t="shared" si="1"/>
        <v>Yohan Keller</v>
      </c>
      <c r="P29" s="90">
        <f t="shared" si="2"/>
        <v>3</v>
      </c>
      <c r="Q29" s="81">
        <f t="shared" si="3"/>
        <v>0</v>
      </c>
    </row>
    <row r="30" spans="1:17" ht="12.75" thickBot="1">
      <c r="A30" s="102">
        <f>A5</f>
        <v>4</v>
      </c>
      <c r="B30" s="103">
        <f>A6</f>
        <v>5</v>
      </c>
      <c r="C30" s="104" t="str">
        <f>C5</f>
        <v>Joris Schaer</v>
      </c>
      <c r="D30" s="105" t="str">
        <f>C6</f>
        <v>Samuel Riedo</v>
      </c>
      <c r="E30" s="106">
        <v>11</v>
      </c>
      <c r="F30" s="107">
        <v>4</v>
      </c>
      <c r="G30" s="106">
        <v>11</v>
      </c>
      <c r="H30" s="107">
        <v>5</v>
      </c>
      <c r="I30" s="106">
        <v>11</v>
      </c>
      <c r="J30" s="108">
        <v>5</v>
      </c>
      <c r="K30" s="109"/>
      <c r="L30" s="110"/>
      <c r="M30" s="109"/>
      <c r="N30" s="110"/>
      <c r="O30" s="111" t="str">
        <f t="shared" si="1"/>
        <v>Joris Schaer</v>
      </c>
      <c r="P30" s="112">
        <f t="shared" si="2"/>
        <v>3</v>
      </c>
      <c r="Q30" s="113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7" t="s">
        <v>11</v>
      </c>
      <c r="H63" s="138"/>
      <c r="I63" s="137" t="s">
        <v>12</v>
      </c>
      <c r="J63" s="138"/>
      <c r="P63" s="3"/>
      <c r="Q63" s="3"/>
    </row>
    <row r="64" spans="1:17" ht="12">
      <c r="A64" s="132">
        <v>1</v>
      </c>
      <c r="B64" s="133"/>
      <c r="C64" s="114" t="s">
        <v>24</v>
      </c>
      <c r="D64" s="114" t="s">
        <v>44</v>
      </c>
      <c r="E64" s="115">
        <v>4</v>
      </c>
      <c r="F64" s="116"/>
      <c r="G64" s="134">
        <v>1.3333333333333333</v>
      </c>
      <c r="H64" s="133"/>
      <c r="I64" s="134">
        <v>1.1044776119402986</v>
      </c>
      <c r="J64" s="135"/>
      <c r="P64" s="3"/>
      <c r="Q64" s="3"/>
    </row>
    <row r="65" spans="1:17" ht="12">
      <c r="A65" s="125">
        <v>2</v>
      </c>
      <c r="B65" s="122"/>
      <c r="C65" s="114" t="s">
        <v>22</v>
      </c>
      <c r="D65" s="114" t="s">
        <v>40</v>
      </c>
      <c r="E65" s="115">
        <v>4</v>
      </c>
      <c r="F65" s="117"/>
      <c r="G65" s="121">
        <v>1.25</v>
      </c>
      <c r="H65" s="122"/>
      <c r="I65" s="121">
        <v>0.9333333333333333</v>
      </c>
      <c r="J65" s="136"/>
      <c r="P65" s="3"/>
      <c r="Q65" s="3"/>
    </row>
    <row r="66" spans="1:17" ht="12">
      <c r="A66" s="125">
        <v>3</v>
      </c>
      <c r="B66" s="122"/>
      <c r="C66" s="114" t="s">
        <v>21</v>
      </c>
      <c r="D66" s="114" t="s">
        <v>40</v>
      </c>
      <c r="E66" s="115">
        <v>4</v>
      </c>
      <c r="F66" s="117"/>
      <c r="G66" s="121">
        <v>0.6</v>
      </c>
      <c r="H66" s="122"/>
      <c r="I66" s="121">
        <v>0.9863013698630136</v>
      </c>
      <c r="J66" s="136"/>
      <c r="P66" s="3"/>
      <c r="Q66" s="3"/>
    </row>
    <row r="67" spans="1:17" ht="12">
      <c r="A67" s="125">
        <v>4</v>
      </c>
      <c r="B67" s="122"/>
      <c r="C67" s="114" t="s">
        <v>25</v>
      </c>
      <c r="D67" s="114" t="s">
        <v>43</v>
      </c>
      <c r="E67" s="115">
        <v>2</v>
      </c>
      <c r="F67" s="117"/>
      <c r="G67" s="121" t="s">
        <v>48</v>
      </c>
      <c r="H67" s="122"/>
      <c r="I67" s="121" t="s">
        <v>48</v>
      </c>
      <c r="J67" s="136"/>
      <c r="P67" s="3"/>
      <c r="Q67" s="3"/>
    </row>
    <row r="68" spans="1:17" ht="12">
      <c r="A68" s="125">
        <v>5</v>
      </c>
      <c r="B68" s="122"/>
      <c r="C68" s="114" t="s">
        <v>23</v>
      </c>
      <c r="D68" s="114" t="s">
        <v>40</v>
      </c>
      <c r="E68" s="115">
        <v>1</v>
      </c>
      <c r="F68" s="117"/>
      <c r="G68" s="121" t="s">
        <v>48</v>
      </c>
      <c r="H68" s="122"/>
      <c r="I68" s="121" t="s">
        <v>48</v>
      </c>
      <c r="J68" s="136"/>
      <c r="P68" s="3"/>
      <c r="Q68" s="3"/>
    </row>
    <row r="69" spans="1:17" ht="12.75" thickBot="1">
      <c r="A69" s="126">
        <v>6</v>
      </c>
      <c r="B69" s="124"/>
      <c r="C69" s="118" t="s">
        <v>26</v>
      </c>
      <c r="D69" s="118" t="s">
        <v>42</v>
      </c>
      <c r="E69" s="119">
        <v>0</v>
      </c>
      <c r="F69" s="120"/>
      <c r="G69" s="123" t="s">
        <v>48</v>
      </c>
      <c r="H69" s="124"/>
      <c r="I69" s="123" t="s">
        <v>48</v>
      </c>
      <c r="J69" s="127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G68:H68"/>
    <mergeCell ref="G69:H69"/>
    <mergeCell ref="A66:B66"/>
    <mergeCell ref="A67:B67"/>
    <mergeCell ref="G66:H66"/>
    <mergeCell ref="G67:H67"/>
    <mergeCell ref="I69:J69"/>
    <mergeCell ref="K15:L15"/>
    <mergeCell ref="M15:N15"/>
    <mergeCell ref="A64:B64"/>
    <mergeCell ref="A65:B65"/>
    <mergeCell ref="G64:H64"/>
    <mergeCell ref="G65:H65"/>
    <mergeCell ref="G63:H63"/>
    <mergeCell ref="A68:B68"/>
    <mergeCell ref="A69:B69"/>
    <mergeCell ref="P1:Q1"/>
    <mergeCell ref="I66:J66"/>
    <mergeCell ref="I67:J67"/>
    <mergeCell ref="I68:J68"/>
    <mergeCell ref="I63:J63"/>
    <mergeCell ref="I64:J64"/>
    <mergeCell ref="I65:J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1">
    <pageSetUpPr fitToPage="1"/>
  </sheetPr>
  <dimension ref="A1:S449"/>
  <sheetViews>
    <sheetView zoomScale="125" zoomScaleNormal="125" workbookViewId="0" topLeftCell="A29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9">
        <v>39774</v>
      </c>
      <c r="Q1" s="139"/>
    </row>
    <row r="2" spans="1:17" ht="13.5" customHeight="1">
      <c r="A2" s="52">
        <v>1</v>
      </c>
      <c r="B2" s="53"/>
      <c r="C2" s="54" t="s">
        <v>27</v>
      </c>
      <c r="D2" s="54" t="s">
        <v>41</v>
      </c>
      <c r="E2" s="55">
        <f aca="true" t="shared" si="0" ref="E2:E7">COUNTIF($O$16:$O$30,C2)</f>
        <v>3</v>
      </c>
      <c r="F2" s="56"/>
      <c r="G2" s="57">
        <f>SUM(P16,P19,P22,P25,P28)</f>
        <v>9</v>
      </c>
      <c r="H2" s="58"/>
      <c r="I2" s="55">
        <f>SUM(Q16,Q19,Q22,Q25,Q28)</f>
        <v>4</v>
      </c>
      <c r="J2" s="59"/>
      <c r="K2" s="6"/>
      <c r="L2" s="6"/>
      <c r="M2" s="6"/>
      <c r="N2" s="6"/>
      <c r="O2" s="7"/>
      <c r="P2" s="8"/>
      <c r="Q2" s="8"/>
    </row>
    <row r="3" spans="1:17" ht="13.5" customHeight="1">
      <c r="A3" s="52">
        <v>2</v>
      </c>
      <c r="B3" s="53"/>
      <c r="C3" s="54" t="s">
        <v>28</v>
      </c>
      <c r="D3" s="54" t="s">
        <v>45</v>
      </c>
      <c r="E3" s="55">
        <f t="shared" si="0"/>
        <v>2</v>
      </c>
      <c r="F3" s="58"/>
      <c r="G3" s="57">
        <f>SUM(P17,P20,P23,P26,Q28)</f>
        <v>8</v>
      </c>
      <c r="H3" s="58"/>
      <c r="I3" s="60">
        <f>SUM(Q17,Q20,Q23,Q26,P28)</f>
        <v>8</v>
      </c>
      <c r="J3" s="61"/>
      <c r="K3" s="6"/>
      <c r="L3" s="6"/>
      <c r="M3" s="6"/>
      <c r="N3" s="6"/>
      <c r="O3" s="9"/>
      <c r="P3" s="10"/>
      <c r="Q3" s="10"/>
    </row>
    <row r="4" spans="1:17" ht="12">
      <c r="A4" s="52">
        <v>3</v>
      </c>
      <c r="B4" s="53"/>
      <c r="C4" s="54" t="s">
        <v>29</v>
      </c>
      <c r="D4" s="54" t="s">
        <v>44</v>
      </c>
      <c r="E4" s="55">
        <f t="shared" si="0"/>
        <v>0</v>
      </c>
      <c r="F4" s="56"/>
      <c r="G4" s="57">
        <f>SUM(P18,Q20,P24,Q25,P29)</f>
        <v>0</v>
      </c>
      <c r="H4" s="58"/>
      <c r="I4" s="60">
        <f>SUM(Q18,P20,Q24,P25,Q29)</f>
        <v>12</v>
      </c>
      <c r="J4" s="61"/>
      <c r="K4" s="6"/>
      <c r="L4" s="6"/>
      <c r="M4" s="6"/>
      <c r="N4" s="6"/>
      <c r="O4" s="43" t="s">
        <v>14</v>
      </c>
      <c r="P4" s="9">
        <v>3</v>
      </c>
      <c r="Q4" s="8"/>
    </row>
    <row r="5" spans="1:17" ht="12">
      <c r="A5" s="52">
        <v>4</v>
      </c>
      <c r="B5" s="53"/>
      <c r="C5" s="54" t="s">
        <v>30</v>
      </c>
      <c r="D5" s="54" t="s">
        <v>46</v>
      </c>
      <c r="E5" s="55">
        <f t="shared" si="0"/>
        <v>4</v>
      </c>
      <c r="F5" s="58"/>
      <c r="G5" s="57">
        <f>SUM(Q18,P21,Q22,Q26,P30)</f>
        <v>12</v>
      </c>
      <c r="H5" s="58"/>
      <c r="I5" s="60">
        <f>SUM(P18,Q21,P22,P26,Q30)</f>
        <v>2</v>
      </c>
      <c r="J5" s="61"/>
      <c r="K5" s="6"/>
      <c r="L5" s="6"/>
      <c r="M5" s="6"/>
      <c r="N5" s="6"/>
      <c r="O5" s="7"/>
      <c r="P5" s="9"/>
      <c r="Q5" s="8"/>
    </row>
    <row r="6" spans="1:17" ht="12">
      <c r="A6" s="52">
        <v>5</v>
      </c>
      <c r="B6" s="53"/>
      <c r="C6" s="54" t="s">
        <v>31</v>
      </c>
      <c r="D6" s="54" t="s">
        <v>40</v>
      </c>
      <c r="E6" s="55">
        <f t="shared" si="0"/>
        <v>1</v>
      </c>
      <c r="F6" s="58"/>
      <c r="G6" s="57">
        <f>SUM(Q17,Q19,Q24,P27,Q30)</f>
        <v>6</v>
      </c>
      <c r="H6" s="58"/>
      <c r="I6" s="60">
        <f>SUM(P17,P19,P24,Q27,P30)</f>
        <v>9</v>
      </c>
      <c r="J6" s="61"/>
      <c r="K6" s="6"/>
      <c r="L6" s="6"/>
      <c r="M6" s="6"/>
      <c r="N6" s="6"/>
      <c r="O6" s="7"/>
      <c r="P6" s="7"/>
      <c r="Q6" s="7"/>
    </row>
    <row r="7" spans="1:17" ht="12.75" thickBot="1">
      <c r="A7" s="62">
        <v>6</v>
      </c>
      <c r="B7" s="63"/>
      <c r="C7" s="64"/>
      <c r="D7" s="64"/>
      <c r="E7" s="65">
        <f t="shared" si="0"/>
        <v>0</v>
      </c>
      <c r="F7" s="66"/>
      <c r="G7" s="67">
        <f>SUM(Q16,Q21,Q23,Q27,Q29)</f>
        <v>0</v>
      </c>
      <c r="H7" s="66"/>
      <c r="I7" s="68">
        <f>SUM(P16,P21,P23,P27,P29)</f>
        <v>0</v>
      </c>
      <c r="J7" s="69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70">
        <f>A2</f>
        <v>1</v>
      </c>
      <c r="B16" s="71">
        <f>A7</f>
        <v>6</v>
      </c>
      <c r="C16" s="72" t="str">
        <f>C2</f>
        <v>Baptiste Pochon</v>
      </c>
      <c r="D16" s="73">
        <f>C7</f>
        <v>0</v>
      </c>
      <c r="E16" s="74"/>
      <c r="F16" s="75"/>
      <c r="G16" s="74"/>
      <c r="H16" s="75"/>
      <c r="I16" s="74"/>
      <c r="J16" s="76"/>
      <c r="K16" s="77"/>
      <c r="L16" s="78"/>
      <c r="M16" s="77"/>
      <c r="N16" s="78"/>
      <c r="O16" s="79">
        <f aca="true" t="shared" si="1" ref="O16:O30">IF(AND(P16&lt;3,Q16&lt;3),"",IF(P16=3,C16,D16))</f>
      </c>
      <c r="P16" s="80">
        <f aca="true" t="shared" si="2" ref="P16:P30">(E16&gt;F16)+(G16&gt;H16)+(I16&gt;J16)+(K16&gt;L16)+(M16&gt;N16)</f>
        <v>0</v>
      </c>
      <c r="Q16" s="81">
        <f aca="true" t="shared" si="3" ref="Q16:Q30">(E16&lt;F16)+(G16&lt;H16)+(I16&lt;J16)+(K16&lt;L16)+(M16&lt;N16)</f>
        <v>0</v>
      </c>
    </row>
    <row r="17" spans="1:17" ht="12">
      <c r="A17" s="82">
        <f>A3</f>
        <v>2</v>
      </c>
      <c r="B17" s="83">
        <f>A6</f>
        <v>5</v>
      </c>
      <c r="C17" s="84" t="str">
        <f>C3</f>
        <v>Aurélien Clerc</v>
      </c>
      <c r="D17" s="85" t="str">
        <f>C6</f>
        <v>Dario Thurnherr</v>
      </c>
      <c r="E17" s="86">
        <v>7</v>
      </c>
      <c r="F17" s="87">
        <v>11</v>
      </c>
      <c r="G17" s="86">
        <v>10</v>
      </c>
      <c r="H17" s="87">
        <v>12</v>
      </c>
      <c r="I17" s="86">
        <v>11</v>
      </c>
      <c r="J17" s="88">
        <v>3</v>
      </c>
      <c r="K17" s="89">
        <v>11</v>
      </c>
      <c r="L17" s="76">
        <v>6</v>
      </c>
      <c r="M17" s="89">
        <v>11</v>
      </c>
      <c r="N17" s="76">
        <v>0</v>
      </c>
      <c r="O17" s="79" t="str">
        <f t="shared" si="1"/>
        <v>Aurélien Clerc</v>
      </c>
      <c r="P17" s="90">
        <f t="shared" si="2"/>
        <v>3</v>
      </c>
      <c r="Q17" s="81">
        <f t="shared" si="3"/>
        <v>2</v>
      </c>
    </row>
    <row r="18" spans="1:17" ht="12.75" thickBot="1">
      <c r="A18" s="91">
        <f>A4</f>
        <v>3</v>
      </c>
      <c r="B18" s="92">
        <f>A5</f>
        <v>4</v>
      </c>
      <c r="C18" s="93" t="str">
        <f>C4</f>
        <v>Antoine Caron</v>
      </c>
      <c r="D18" s="94" t="str">
        <f>C5</f>
        <v>Samuel Coquoz</v>
      </c>
      <c r="E18" s="95">
        <v>3</v>
      </c>
      <c r="F18" s="96">
        <v>11</v>
      </c>
      <c r="G18" s="95">
        <v>4</v>
      </c>
      <c r="H18" s="96">
        <v>11</v>
      </c>
      <c r="I18" s="95">
        <v>5</v>
      </c>
      <c r="J18" s="97">
        <v>11</v>
      </c>
      <c r="K18" s="98"/>
      <c r="L18" s="97"/>
      <c r="M18" s="98"/>
      <c r="N18" s="97"/>
      <c r="O18" s="99" t="str">
        <f t="shared" si="1"/>
        <v>Samuel Coquoz</v>
      </c>
      <c r="P18" s="100">
        <f t="shared" si="2"/>
        <v>0</v>
      </c>
      <c r="Q18" s="101">
        <f t="shared" si="3"/>
        <v>3</v>
      </c>
    </row>
    <row r="19" spans="1:17" ht="12">
      <c r="A19" s="70">
        <f>A2</f>
        <v>1</v>
      </c>
      <c r="B19" s="71">
        <f>A6</f>
        <v>5</v>
      </c>
      <c r="C19" s="72" t="str">
        <f>C2</f>
        <v>Baptiste Pochon</v>
      </c>
      <c r="D19" s="73" t="str">
        <f>C6</f>
        <v>Dario Thurnherr</v>
      </c>
      <c r="E19" s="86">
        <v>11</v>
      </c>
      <c r="F19" s="87">
        <v>3</v>
      </c>
      <c r="G19" s="86">
        <v>4</v>
      </c>
      <c r="H19" s="87">
        <v>11</v>
      </c>
      <c r="I19" s="86">
        <v>11</v>
      </c>
      <c r="J19" s="88">
        <v>3</v>
      </c>
      <c r="K19" s="77">
        <v>11</v>
      </c>
      <c r="L19" s="78">
        <v>2</v>
      </c>
      <c r="M19" s="77"/>
      <c r="N19" s="78"/>
      <c r="O19" s="79" t="str">
        <f t="shared" si="1"/>
        <v>Baptiste Pochon</v>
      </c>
      <c r="P19" s="90">
        <f t="shared" si="2"/>
        <v>3</v>
      </c>
      <c r="Q19" s="81">
        <f t="shared" si="3"/>
        <v>1</v>
      </c>
    </row>
    <row r="20" spans="1:17" ht="12">
      <c r="A20" s="82">
        <f>A3</f>
        <v>2</v>
      </c>
      <c r="B20" s="83">
        <f>A4</f>
        <v>3</v>
      </c>
      <c r="C20" s="84" t="str">
        <f>C3</f>
        <v>Aurélien Clerc</v>
      </c>
      <c r="D20" s="85" t="str">
        <f>C4</f>
        <v>Antoine Caron</v>
      </c>
      <c r="E20" s="74">
        <v>12</v>
      </c>
      <c r="F20" s="75">
        <v>10</v>
      </c>
      <c r="G20" s="74">
        <v>11</v>
      </c>
      <c r="H20" s="75">
        <v>6</v>
      </c>
      <c r="I20" s="74">
        <v>11</v>
      </c>
      <c r="J20" s="76">
        <v>8</v>
      </c>
      <c r="K20" s="89"/>
      <c r="L20" s="76"/>
      <c r="M20" s="89"/>
      <c r="N20" s="76"/>
      <c r="O20" s="79" t="str">
        <f t="shared" si="1"/>
        <v>Aurélien Clerc</v>
      </c>
      <c r="P20" s="90">
        <f t="shared" si="2"/>
        <v>3</v>
      </c>
      <c r="Q20" s="81">
        <f t="shared" si="3"/>
        <v>0</v>
      </c>
    </row>
    <row r="21" spans="1:17" ht="12.75" thickBot="1">
      <c r="A21" s="91">
        <f>A5</f>
        <v>4</v>
      </c>
      <c r="B21" s="92">
        <f>A7</f>
        <v>6</v>
      </c>
      <c r="C21" s="93" t="str">
        <f>C5</f>
        <v>Samuel Coquoz</v>
      </c>
      <c r="D21" s="94">
        <f>C7</f>
        <v>0</v>
      </c>
      <c r="E21" s="95"/>
      <c r="F21" s="96"/>
      <c r="G21" s="95"/>
      <c r="H21" s="96"/>
      <c r="I21" s="95"/>
      <c r="J21" s="97"/>
      <c r="K21" s="98"/>
      <c r="L21" s="97"/>
      <c r="M21" s="98"/>
      <c r="N21" s="97"/>
      <c r="O21" s="99">
        <f t="shared" si="1"/>
      </c>
      <c r="P21" s="100">
        <f t="shared" si="2"/>
        <v>0</v>
      </c>
      <c r="Q21" s="101">
        <f t="shared" si="3"/>
        <v>0</v>
      </c>
    </row>
    <row r="22" spans="1:17" ht="12">
      <c r="A22" s="70">
        <f>A2</f>
        <v>1</v>
      </c>
      <c r="B22" s="71">
        <f>A5</f>
        <v>4</v>
      </c>
      <c r="C22" s="72" t="str">
        <f>C2</f>
        <v>Baptiste Pochon</v>
      </c>
      <c r="D22" s="73" t="str">
        <f>C5</f>
        <v>Samuel Coquoz</v>
      </c>
      <c r="E22" s="74">
        <v>13</v>
      </c>
      <c r="F22" s="75">
        <v>15</v>
      </c>
      <c r="G22" s="74">
        <v>7</v>
      </c>
      <c r="H22" s="75">
        <v>11</v>
      </c>
      <c r="I22" s="74">
        <v>9</v>
      </c>
      <c r="J22" s="76">
        <v>11</v>
      </c>
      <c r="K22" s="77"/>
      <c r="L22" s="78"/>
      <c r="M22" s="77"/>
      <c r="N22" s="78"/>
      <c r="O22" s="79" t="str">
        <f t="shared" si="1"/>
        <v>Samuel Coquoz</v>
      </c>
      <c r="P22" s="90">
        <f t="shared" si="2"/>
        <v>0</v>
      </c>
      <c r="Q22" s="81">
        <f t="shared" si="3"/>
        <v>3</v>
      </c>
    </row>
    <row r="23" spans="1:17" ht="12">
      <c r="A23" s="82">
        <f>A3</f>
        <v>2</v>
      </c>
      <c r="B23" s="83">
        <f>A7</f>
        <v>6</v>
      </c>
      <c r="C23" s="84" t="str">
        <f>C3</f>
        <v>Aurélien Clerc</v>
      </c>
      <c r="D23" s="85">
        <f>C7</f>
        <v>0</v>
      </c>
      <c r="E23" s="86"/>
      <c r="F23" s="87"/>
      <c r="G23" s="86"/>
      <c r="H23" s="87"/>
      <c r="I23" s="86"/>
      <c r="J23" s="88"/>
      <c r="K23" s="89"/>
      <c r="L23" s="76"/>
      <c r="M23" s="89"/>
      <c r="N23" s="76"/>
      <c r="O23" s="79">
        <f t="shared" si="1"/>
      </c>
      <c r="P23" s="90">
        <f t="shared" si="2"/>
        <v>0</v>
      </c>
      <c r="Q23" s="81">
        <f t="shared" si="3"/>
        <v>0</v>
      </c>
    </row>
    <row r="24" spans="1:17" ht="12.75" thickBot="1">
      <c r="A24" s="91">
        <f>A4</f>
        <v>3</v>
      </c>
      <c r="B24" s="92">
        <f>A6</f>
        <v>5</v>
      </c>
      <c r="C24" s="93" t="str">
        <f>C4</f>
        <v>Antoine Caron</v>
      </c>
      <c r="D24" s="94" t="str">
        <f>C6</f>
        <v>Dario Thurnherr</v>
      </c>
      <c r="E24" s="95">
        <v>10</v>
      </c>
      <c r="F24" s="96">
        <v>12</v>
      </c>
      <c r="G24" s="95">
        <v>9</v>
      </c>
      <c r="H24" s="96">
        <v>11</v>
      </c>
      <c r="I24" s="95">
        <v>12</v>
      </c>
      <c r="J24" s="97">
        <v>14</v>
      </c>
      <c r="K24" s="98"/>
      <c r="L24" s="97"/>
      <c r="M24" s="98"/>
      <c r="N24" s="97"/>
      <c r="O24" s="99" t="str">
        <f t="shared" si="1"/>
        <v>Dario Thurnherr</v>
      </c>
      <c r="P24" s="100">
        <f t="shared" si="2"/>
        <v>0</v>
      </c>
      <c r="Q24" s="101">
        <f t="shared" si="3"/>
        <v>3</v>
      </c>
    </row>
    <row r="25" spans="1:19" ht="12">
      <c r="A25" s="70">
        <f>A2</f>
        <v>1</v>
      </c>
      <c r="B25" s="71">
        <f>A4</f>
        <v>3</v>
      </c>
      <c r="C25" s="72" t="str">
        <f>C2</f>
        <v>Baptiste Pochon</v>
      </c>
      <c r="D25" s="73" t="str">
        <f>C4</f>
        <v>Antoine Caron</v>
      </c>
      <c r="E25" s="86">
        <v>11</v>
      </c>
      <c r="F25" s="87">
        <v>7</v>
      </c>
      <c r="G25" s="86">
        <v>11</v>
      </c>
      <c r="H25" s="87">
        <v>9</v>
      </c>
      <c r="I25" s="86">
        <v>11</v>
      </c>
      <c r="J25" s="88">
        <v>6</v>
      </c>
      <c r="K25" s="77"/>
      <c r="L25" s="78"/>
      <c r="M25" s="77"/>
      <c r="N25" s="78"/>
      <c r="O25" s="79" t="str">
        <f t="shared" si="1"/>
        <v>Baptiste Pochon</v>
      </c>
      <c r="P25" s="90">
        <f t="shared" si="2"/>
        <v>3</v>
      </c>
      <c r="Q25" s="81">
        <f t="shared" si="3"/>
        <v>0</v>
      </c>
      <c r="S25" s="11"/>
    </row>
    <row r="26" spans="1:19" ht="12">
      <c r="A26" s="82">
        <f>A3</f>
        <v>2</v>
      </c>
      <c r="B26" s="83">
        <f>A5</f>
        <v>4</v>
      </c>
      <c r="C26" s="84" t="str">
        <f>C3</f>
        <v>Aurélien Clerc</v>
      </c>
      <c r="D26" s="85" t="str">
        <f>C5</f>
        <v>Samuel Coquoz</v>
      </c>
      <c r="E26" s="86">
        <v>9</v>
      </c>
      <c r="F26" s="87">
        <v>11</v>
      </c>
      <c r="G26" s="86">
        <v>11</v>
      </c>
      <c r="H26" s="87">
        <v>8</v>
      </c>
      <c r="I26" s="86">
        <v>11</v>
      </c>
      <c r="J26" s="88">
        <v>5</v>
      </c>
      <c r="K26" s="89">
        <v>8</v>
      </c>
      <c r="L26" s="76">
        <v>11</v>
      </c>
      <c r="M26" s="89">
        <v>5</v>
      </c>
      <c r="N26" s="76">
        <v>11</v>
      </c>
      <c r="O26" s="79" t="str">
        <f t="shared" si="1"/>
        <v>Samuel Coquoz</v>
      </c>
      <c r="P26" s="90">
        <f t="shared" si="2"/>
        <v>2</v>
      </c>
      <c r="Q26" s="81">
        <f t="shared" si="3"/>
        <v>3</v>
      </c>
      <c r="S26" s="11"/>
    </row>
    <row r="27" spans="1:19" ht="12.75" thickBot="1">
      <c r="A27" s="91">
        <f>A6</f>
        <v>5</v>
      </c>
      <c r="B27" s="92">
        <f>A7</f>
        <v>6</v>
      </c>
      <c r="C27" s="93" t="str">
        <f>C6</f>
        <v>Dario Thurnherr</v>
      </c>
      <c r="D27" s="94">
        <f>C7</f>
        <v>0</v>
      </c>
      <c r="E27" s="95"/>
      <c r="F27" s="96"/>
      <c r="G27" s="95"/>
      <c r="H27" s="96"/>
      <c r="I27" s="95"/>
      <c r="J27" s="97"/>
      <c r="K27" s="98"/>
      <c r="L27" s="97"/>
      <c r="M27" s="98"/>
      <c r="N27" s="97"/>
      <c r="O27" s="99">
        <f t="shared" si="1"/>
      </c>
      <c r="P27" s="100">
        <f t="shared" si="2"/>
        <v>0</v>
      </c>
      <c r="Q27" s="101">
        <f t="shared" si="3"/>
        <v>0</v>
      </c>
      <c r="S27" s="11"/>
    </row>
    <row r="28" spans="1:17" ht="12">
      <c r="A28" s="70">
        <f>A2</f>
        <v>1</v>
      </c>
      <c r="B28" s="71">
        <f>A3</f>
        <v>2</v>
      </c>
      <c r="C28" s="72" t="str">
        <f>C2</f>
        <v>Baptiste Pochon</v>
      </c>
      <c r="D28" s="73" t="str">
        <f>C3</f>
        <v>Aurélien Clerc</v>
      </c>
      <c r="E28" s="74">
        <v>11</v>
      </c>
      <c r="F28" s="75">
        <v>7</v>
      </c>
      <c r="G28" s="74">
        <v>11</v>
      </c>
      <c r="H28" s="75">
        <v>8</v>
      </c>
      <c r="I28" s="74">
        <v>11</v>
      </c>
      <c r="J28" s="76">
        <v>7</v>
      </c>
      <c r="K28" s="77"/>
      <c r="L28" s="78"/>
      <c r="M28" s="77"/>
      <c r="N28" s="78"/>
      <c r="O28" s="79" t="str">
        <f t="shared" si="1"/>
        <v>Baptiste Pochon</v>
      </c>
      <c r="P28" s="90">
        <f t="shared" si="2"/>
        <v>3</v>
      </c>
      <c r="Q28" s="81">
        <f t="shared" si="3"/>
        <v>0</v>
      </c>
    </row>
    <row r="29" spans="1:17" ht="12">
      <c r="A29" s="82">
        <f>A4</f>
        <v>3</v>
      </c>
      <c r="B29" s="83">
        <f>A7</f>
        <v>6</v>
      </c>
      <c r="C29" s="84" t="str">
        <f>C4</f>
        <v>Antoine Caron</v>
      </c>
      <c r="D29" s="85">
        <f>C7</f>
        <v>0</v>
      </c>
      <c r="E29" s="86"/>
      <c r="F29" s="87"/>
      <c r="G29" s="86"/>
      <c r="H29" s="87"/>
      <c r="I29" s="86"/>
      <c r="J29" s="88"/>
      <c r="K29" s="89"/>
      <c r="L29" s="76"/>
      <c r="M29" s="89"/>
      <c r="N29" s="76"/>
      <c r="O29" s="79">
        <f t="shared" si="1"/>
      </c>
      <c r="P29" s="90">
        <f t="shared" si="2"/>
        <v>0</v>
      </c>
      <c r="Q29" s="81">
        <f t="shared" si="3"/>
        <v>0</v>
      </c>
    </row>
    <row r="30" spans="1:17" ht="12.75" thickBot="1">
      <c r="A30" s="102">
        <f>A5</f>
        <v>4</v>
      </c>
      <c r="B30" s="103">
        <f>A6</f>
        <v>5</v>
      </c>
      <c r="C30" s="104" t="str">
        <f>C5</f>
        <v>Samuel Coquoz</v>
      </c>
      <c r="D30" s="105" t="str">
        <f>C6</f>
        <v>Dario Thurnherr</v>
      </c>
      <c r="E30" s="106">
        <v>11</v>
      </c>
      <c r="F30" s="107">
        <v>7</v>
      </c>
      <c r="G30" s="106">
        <v>11</v>
      </c>
      <c r="H30" s="107">
        <v>7</v>
      </c>
      <c r="I30" s="106">
        <v>11</v>
      </c>
      <c r="J30" s="108">
        <v>2</v>
      </c>
      <c r="K30" s="109"/>
      <c r="L30" s="110"/>
      <c r="M30" s="109"/>
      <c r="N30" s="110"/>
      <c r="O30" s="111" t="str">
        <f t="shared" si="1"/>
        <v>Samuel Coquoz</v>
      </c>
      <c r="P30" s="112">
        <f t="shared" si="2"/>
        <v>3</v>
      </c>
      <c r="Q30" s="113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7" t="s">
        <v>11</v>
      </c>
      <c r="H63" s="138"/>
      <c r="I63" s="137" t="s">
        <v>12</v>
      </c>
      <c r="J63" s="138"/>
      <c r="P63" s="3"/>
      <c r="Q63" s="3"/>
    </row>
    <row r="64" spans="1:17" ht="12">
      <c r="A64" s="132">
        <v>1</v>
      </c>
      <c r="B64" s="133"/>
      <c r="C64" s="114" t="s">
        <v>30</v>
      </c>
      <c r="D64" s="114" t="s">
        <v>46</v>
      </c>
      <c r="E64" s="115">
        <v>4</v>
      </c>
      <c r="F64" s="116"/>
      <c r="G64" s="134" t="s">
        <v>48</v>
      </c>
      <c r="H64" s="133"/>
      <c r="I64" s="134" t="s">
        <v>48</v>
      </c>
      <c r="J64" s="135"/>
      <c r="P64" s="3"/>
      <c r="Q64" s="3"/>
    </row>
    <row r="65" spans="1:17" ht="12">
      <c r="A65" s="125">
        <v>2</v>
      </c>
      <c r="B65" s="122"/>
      <c r="C65" s="114" t="s">
        <v>27</v>
      </c>
      <c r="D65" s="114" t="s">
        <v>41</v>
      </c>
      <c r="E65" s="115">
        <v>3</v>
      </c>
      <c r="F65" s="117"/>
      <c r="G65" s="121" t="s">
        <v>48</v>
      </c>
      <c r="H65" s="122"/>
      <c r="I65" s="121" t="s">
        <v>48</v>
      </c>
      <c r="J65" s="136"/>
      <c r="P65" s="3"/>
      <c r="Q65" s="3"/>
    </row>
    <row r="66" spans="1:17" ht="12">
      <c r="A66" s="125">
        <v>3</v>
      </c>
      <c r="B66" s="122"/>
      <c r="C66" s="114" t="s">
        <v>28</v>
      </c>
      <c r="D66" s="114" t="s">
        <v>45</v>
      </c>
      <c r="E66" s="115">
        <v>2</v>
      </c>
      <c r="F66" s="117"/>
      <c r="G66" s="121" t="s">
        <v>48</v>
      </c>
      <c r="H66" s="122"/>
      <c r="I66" s="121" t="s">
        <v>48</v>
      </c>
      <c r="J66" s="136"/>
      <c r="P66" s="3"/>
      <c r="Q66" s="3"/>
    </row>
    <row r="67" spans="1:17" ht="12">
      <c r="A67" s="125">
        <v>4</v>
      </c>
      <c r="B67" s="122"/>
      <c r="C67" s="114" t="s">
        <v>31</v>
      </c>
      <c r="D67" s="114" t="s">
        <v>40</v>
      </c>
      <c r="E67" s="115">
        <v>1</v>
      </c>
      <c r="F67" s="117"/>
      <c r="G67" s="121" t="s">
        <v>48</v>
      </c>
      <c r="H67" s="122"/>
      <c r="I67" s="121" t="s">
        <v>48</v>
      </c>
      <c r="J67" s="136"/>
      <c r="P67" s="3"/>
      <c r="Q67" s="3"/>
    </row>
    <row r="68" spans="1:17" ht="12">
      <c r="A68" s="125">
        <v>5</v>
      </c>
      <c r="B68" s="122"/>
      <c r="C68" s="114" t="s">
        <v>29</v>
      </c>
      <c r="D68" s="114" t="s">
        <v>44</v>
      </c>
      <c r="E68" s="115">
        <v>0</v>
      </c>
      <c r="F68" s="117"/>
      <c r="G68" s="121"/>
      <c r="H68" s="122"/>
      <c r="I68" s="121" t="s">
        <v>48</v>
      </c>
      <c r="J68" s="136"/>
      <c r="P68" s="3"/>
      <c r="Q68" s="3"/>
    </row>
    <row r="69" spans="1:17" ht="12.75" thickBot="1">
      <c r="A69" s="126">
        <v>6</v>
      </c>
      <c r="B69" s="124"/>
      <c r="C69" s="118"/>
      <c r="D69" s="118"/>
      <c r="E69" s="119">
        <v>0</v>
      </c>
      <c r="F69" s="120"/>
      <c r="G69" s="123"/>
      <c r="H69" s="124"/>
      <c r="I69" s="123" t="s">
        <v>48</v>
      </c>
      <c r="J69" s="127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I66:J66"/>
    <mergeCell ref="I67:J67"/>
    <mergeCell ref="I68:J68"/>
    <mergeCell ref="I63:J63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Q447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9">
        <v>39774</v>
      </c>
      <c r="Q1" s="139"/>
    </row>
    <row r="2" spans="1:17" ht="13.5" customHeight="1">
      <c r="A2" s="52">
        <v>1</v>
      </c>
      <c r="B2" s="53"/>
      <c r="C2" s="54" t="s">
        <v>32</v>
      </c>
      <c r="D2" s="54" t="s">
        <v>40</v>
      </c>
      <c r="E2" s="55">
        <f>COUNTIF($O$16:$O$21,C2)</f>
        <v>2</v>
      </c>
      <c r="F2" s="56"/>
      <c r="G2" s="57">
        <f>SUM(P16,P18,P20)</f>
        <v>6</v>
      </c>
      <c r="H2" s="58"/>
      <c r="I2" s="55">
        <f>SUM(Q16,Q18,Q20)</f>
        <v>6</v>
      </c>
      <c r="J2" s="59"/>
      <c r="K2" s="6"/>
      <c r="L2" s="6"/>
      <c r="M2" s="6"/>
      <c r="N2" s="6"/>
      <c r="O2" s="7"/>
      <c r="P2" s="8"/>
      <c r="Q2" s="8"/>
    </row>
    <row r="3" spans="1:17" ht="13.5" customHeight="1">
      <c r="A3" s="52">
        <v>2</v>
      </c>
      <c r="B3" s="53"/>
      <c r="C3" s="54" t="s">
        <v>33</v>
      </c>
      <c r="D3" s="54" t="s">
        <v>41</v>
      </c>
      <c r="E3" s="55">
        <f>COUNTIF($O$16:$O$21,C3)</f>
        <v>1</v>
      </c>
      <c r="F3" s="58"/>
      <c r="G3" s="57">
        <f>SUM(P17,P19,Q20)</f>
        <v>6</v>
      </c>
      <c r="H3" s="58"/>
      <c r="I3" s="60">
        <f>SUM(Q17,Q19,P20)</f>
        <v>6</v>
      </c>
      <c r="J3" s="61"/>
      <c r="K3" s="6"/>
      <c r="L3" s="6"/>
      <c r="M3" s="6"/>
      <c r="N3" s="6"/>
      <c r="O3" s="9"/>
      <c r="P3" s="10"/>
      <c r="Q3" s="10"/>
    </row>
    <row r="4" spans="1:17" ht="12">
      <c r="A4" s="52">
        <v>3</v>
      </c>
      <c r="B4" s="53"/>
      <c r="C4" s="54" t="s">
        <v>34</v>
      </c>
      <c r="D4" s="54" t="s">
        <v>46</v>
      </c>
      <c r="E4" s="55">
        <f>COUNTIF($O$16:$O$21,C4)</f>
        <v>1</v>
      </c>
      <c r="F4" s="56"/>
      <c r="G4" s="57">
        <f>SUM(Q17,Q18,P21)</f>
        <v>4</v>
      </c>
      <c r="H4" s="58"/>
      <c r="I4" s="60">
        <f>SUM(P17,P18,Q21)</f>
        <v>6</v>
      </c>
      <c r="J4" s="61"/>
      <c r="K4" s="6"/>
      <c r="L4" s="6"/>
      <c r="M4" s="6"/>
      <c r="N4" s="6"/>
      <c r="O4" s="43" t="s">
        <v>14</v>
      </c>
      <c r="P4" s="9">
        <v>4</v>
      </c>
      <c r="Q4" s="8"/>
    </row>
    <row r="5" spans="1:17" ht="12.75" thickBot="1">
      <c r="A5" s="62">
        <v>4</v>
      </c>
      <c r="B5" s="63"/>
      <c r="C5" s="64" t="s">
        <v>35</v>
      </c>
      <c r="D5" s="64" t="s">
        <v>43</v>
      </c>
      <c r="E5" s="65">
        <f>COUNTIF($O$16:$O$21,C5)</f>
        <v>2</v>
      </c>
      <c r="F5" s="66"/>
      <c r="G5" s="67">
        <f>SUM(Q16,Q19,Q21)</f>
        <v>6</v>
      </c>
      <c r="H5" s="66"/>
      <c r="I5" s="68">
        <f>SUM(P16,P19,P21)</f>
        <v>4</v>
      </c>
      <c r="J5" s="69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44" t="s">
        <v>6</v>
      </c>
      <c r="B15" s="45"/>
      <c r="C15" s="46" t="s">
        <v>7</v>
      </c>
      <c r="D15" s="47" t="s">
        <v>7</v>
      </c>
      <c r="E15" s="48">
        <v>1</v>
      </c>
      <c r="F15" s="45"/>
      <c r="G15" s="48">
        <v>2</v>
      </c>
      <c r="H15" s="45"/>
      <c r="I15" s="48">
        <v>3</v>
      </c>
      <c r="J15" s="49"/>
      <c r="K15" s="142">
        <v>4</v>
      </c>
      <c r="L15" s="143"/>
      <c r="M15" s="140">
        <v>5</v>
      </c>
      <c r="N15" s="141"/>
      <c r="O15" s="50" t="s">
        <v>8</v>
      </c>
      <c r="P15" s="51" t="s">
        <v>5</v>
      </c>
      <c r="Q15" s="51"/>
    </row>
    <row r="16" spans="1:17" ht="12">
      <c r="A16" s="70">
        <f>A2</f>
        <v>1</v>
      </c>
      <c r="B16" s="71">
        <f>A5</f>
        <v>4</v>
      </c>
      <c r="C16" s="72" t="str">
        <f>C2</f>
        <v>Melchior Schilling</v>
      </c>
      <c r="D16" s="73" t="str">
        <f>C5</f>
        <v>Noël Girardin</v>
      </c>
      <c r="E16" s="74">
        <v>7</v>
      </c>
      <c r="F16" s="75">
        <v>11</v>
      </c>
      <c r="G16" s="74">
        <v>3</v>
      </c>
      <c r="H16" s="75">
        <v>11</v>
      </c>
      <c r="I16" s="74">
        <v>9</v>
      </c>
      <c r="J16" s="76">
        <v>11</v>
      </c>
      <c r="K16" s="77"/>
      <c r="L16" s="78"/>
      <c r="M16" s="77"/>
      <c r="N16" s="78"/>
      <c r="O16" s="79" t="str">
        <f aca="true" t="shared" si="0" ref="O16:O21">IF(AND(P16&lt;3,Q16&lt;3),"",IF(P16=3,C16,D16))</f>
        <v>Noël Girardin</v>
      </c>
      <c r="P16" s="80">
        <f aca="true" t="shared" si="1" ref="P16:P21">(E16&gt;F16)+(G16&gt;H16)+(I16&gt;J16)+(K16&gt;L16)+(M16&gt;N16)</f>
        <v>0</v>
      </c>
      <c r="Q16" s="81">
        <f aca="true" t="shared" si="2" ref="Q16:Q21">(E16&lt;F16)+(G16&lt;H16)+(I16&lt;J16)+(K16&lt;L16)+(M16&lt;N16)</f>
        <v>3</v>
      </c>
    </row>
    <row r="17" spans="1:17" ht="12.75" thickBot="1">
      <c r="A17" s="91">
        <f>A3</f>
        <v>2</v>
      </c>
      <c r="B17" s="92">
        <f>A4</f>
        <v>3</v>
      </c>
      <c r="C17" s="93" t="str">
        <f>C3</f>
        <v>Simon Terrettaz</v>
      </c>
      <c r="D17" s="94" t="str">
        <f>C4</f>
        <v>Sébastien Audergon</v>
      </c>
      <c r="E17" s="95">
        <v>11</v>
      </c>
      <c r="F17" s="96">
        <v>4</v>
      </c>
      <c r="G17" s="95">
        <v>11</v>
      </c>
      <c r="H17" s="96">
        <v>7</v>
      </c>
      <c r="I17" s="95">
        <v>11</v>
      </c>
      <c r="J17" s="97">
        <v>4</v>
      </c>
      <c r="K17" s="98"/>
      <c r="L17" s="97"/>
      <c r="M17" s="98"/>
      <c r="N17" s="97"/>
      <c r="O17" s="99" t="str">
        <f t="shared" si="0"/>
        <v>Simon Terrettaz</v>
      </c>
      <c r="P17" s="100">
        <f t="shared" si="1"/>
        <v>3</v>
      </c>
      <c r="Q17" s="101">
        <f t="shared" si="2"/>
        <v>0</v>
      </c>
    </row>
    <row r="18" spans="1:17" ht="12">
      <c r="A18" s="70">
        <f>A2</f>
        <v>1</v>
      </c>
      <c r="B18" s="71">
        <f>A4</f>
        <v>3</v>
      </c>
      <c r="C18" s="72" t="str">
        <f>C2</f>
        <v>Melchior Schilling</v>
      </c>
      <c r="D18" s="73" t="str">
        <f>C4</f>
        <v>Sébastien Audergon</v>
      </c>
      <c r="E18" s="86">
        <v>7</v>
      </c>
      <c r="F18" s="87">
        <v>11</v>
      </c>
      <c r="G18" s="86">
        <v>11</v>
      </c>
      <c r="H18" s="87">
        <v>7</v>
      </c>
      <c r="I18" s="86">
        <v>12</v>
      </c>
      <c r="J18" s="88">
        <v>10</v>
      </c>
      <c r="K18" s="77">
        <v>11</v>
      </c>
      <c r="L18" s="78">
        <v>8</v>
      </c>
      <c r="M18" s="77"/>
      <c r="N18" s="78"/>
      <c r="O18" s="79" t="str">
        <f t="shared" si="0"/>
        <v>Melchior Schilling</v>
      </c>
      <c r="P18" s="90">
        <f t="shared" si="1"/>
        <v>3</v>
      </c>
      <c r="Q18" s="81">
        <f t="shared" si="2"/>
        <v>1</v>
      </c>
    </row>
    <row r="19" spans="1:17" ht="12.75" thickBot="1">
      <c r="A19" s="91">
        <f>A3</f>
        <v>2</v>
      </c>
      <c r="B19" s="92">
        <f>A5</f>
        <v>4</v>
      </c>
      <c r="C19" s="93" t="str">
        <f>C3</f>
        <v>Simon Terrettaz</v>
      </c>
      <c r="D19" s="94" t="str">
        <f>C5</f>
        <v>Noël Girardin</v>
      </c>
      <c r="E19" s="95">
        <v>11</v>
      </c>
      <c r="F19" s="96">
        <v>4</v>
      </c>
      <c r="G19" s="95">
        <v>6</v>
      </c>
      <c r="H19" s="96">
        <v>11</v>
      </c>
      <c r="I19" s="95">
        <v>6</v>
      </c>
      <c r="J19" s="97">
        <v>11</v>
      </c>
      <c r="K19" s="98">
        <v>11</v>
      </c>
      <c r="L19" s="97">
        <v>13</v>
      </c>
      <c r="M19" s="98"/>
      <c r="N19" s="97"/>
      <c r="O19" s="99" t="str">
        <f t="shared" si="0"/>
        <v>Noël Girardin</v>
      </c>
      <c r="P19" s="100">
        <f t="shared" si="1"/>
        <v>1</v>
      </c>
      <c r="Q19" s="101">
        <f t="shared" si="2"/>
        <v>3</v>
      </c>
    </row>
    <row r="20" spans="1:17" ht="12">
      <c r="A20" s="70">
        <f>A2</f>
        <v>1</v>
      </c>
      <c r="B20" s="71">
        <f>A3</f>
        <v>2</v>
      </c>
      <c r="C20" s="72" t="str">
        <f>C2</f>
        <v>Melchior Schilling</v>
      </c>
      <c r="D20" s="73" t="str">
        <f>C3</f>
        <v>Simon Terrettaz</v>
      </c>
      <c r="E20" s="74">
        <v>11</v>
      </c>
      <c r="F20" s="75">
        <v>7</v>
      </c>
      <c r="G20" s="74">
        <v>10</v>
      </c>
      <c r="H20" s="75">
        <v>12</v>
      </c>
      <c r="I20" s="74">
        <v>9</v>
      </c>
      <c r="J20" s="76">
        <v>11</v>
      </c>
      <c r="K20" s="77">
        <v>11</v>
      </c>
      <c r="L20" s="78">
        <v>5</v>
      </c>
      <c r="M20" s="77">
        <v>11</v>
      </c>
      <c r="N20" s="78">
        <v>4</v>
      </c>
      <c r="O20" s="79" t="str">
        <f t="shared" si="0"/>
        <v>Melchior Schilling</v>
      </c>
      <c r="P20" s="90">
        <f t="shared" si="1"/>
        <v>3</v>
      </c>
      <c r="Q20" s="81">
        <f t="shared" si="2"/>
        <v>2</v>
      </c>
    </row>
    <row r="21" spans="1:17" ht="12.75" thickBot="1">
      <c r="A21" s="102">
        <f>A4</f>
        <v>3</v>
      </c>
      <c r="B21" s="103">
        <f>A5</f>
        <v>4</v>
      </c>
      <c r="C21" s="104" t="str">
        <f>C4</f>
        <v>Sébastien Audergon</v>
      </c>
      <c r="D21" s="105" t="str">
        <f>C5</f>
        <v>Noël Girardin</v>
      </c>
      <c r="E21" s="106">
        <v>13</v>
      </c>
      <c r="F21" s="107">
        <v>11</v>
      </c>
      <c r="G21" s="106">
        <v>11</v>
      </c>
      <c r="H21" s="107">
        <v>9</v>
      </c>
      <c r="I21" s="106">
        <v>11</v>
      </c>
      <c r="J21" s="108">
        <v>5</v>
      </c>
      <c r="K21" s="109"/>
      <c r="L21" s="110"/>
      <c r="M21" s="109"/>
      <c r="N21" s="110"/>
      <c r="O21" s="111" t="str">
        <f t="shared" si="0"/>
        <v>Sébastien Audergon</v>
      </c>
      <c r="P21" s="112">
        <f t="shared" si="1"/>
        <v>3</v>
      </c>
      <c r="Q21" s="113">
        <f t="shared" si="2"/>
        <v>0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7" t="s">
        <v>11</v>
      </c>
      <c r="H63" s="138"/>
      <c r="I63" s="137" t="s">
        <v>12</v>
      </c>
      <c r="J63" s="138"/>
      <c r="P63" s="3"/>
      <c r="Q63" s="3"/>
    </row>
    <row r="64" spans="1:17" ht="12">
      <c r="A64" s="132">
        <v>1</v>
      </c>
      <c r="B64" s="133"/>
      <c r="C64" s="114" t="s">
        <v>35</v>
      </c>
      <c r="D64" s="114" t="s">
        <v>43</v>
      </c>
      <c r="E64" s="115">
        <v>2</v>
      </c>
      <c r="F64" s="116"/>
      <c r="G64" s="134">
        <v>3</v>
      </c>
      <c r="H64" s="133"/>
      <c r="I64" s="134" t="s">
        <v>48</v>
      </c>
      <c r="J64" s="135"/>
      <c r="P64" s="3"/>
      <c r="Q64" s="3"/>
    </row>
    <row r="65" spans="1:17" ht="12">
      <c r="A65" s="125">
        <v>2</v>
      </c>
      <c r="B65" s="122"/>
      <c r="C65" s="114" t="s">
        <v>32</v>
      </c>
      <c r="D65" s="114" t="s">
        <v>40</v>
      </c>
      <c r="E65" s="115">
        <v>2</v>
      </c>
      <c r="F65" s="117"/>
      <c r="G65" s="121">
        <v>0</v>
      </c>
      <c r="H65" s="122"/>
      <c r="I65" s="121" t="s">
        <v>48</v>
      </c>
      <c r="J65" s="136"/>
      <c r="P65" s="3"/>
      <c r="Q65" s="3"/>
    </row>
    <row r="66" spans="1:17" ht="12">
      <c r="A66" s="125">
        <v>3</v>
      </c>
      <c r="B66" s="122"/>
      <c r="C66" s="114" t="s">
        <v>33</v>
      </c>
      <c r="D66" s="114" t="s">
        <v>41</v>
      </c>
      <c r="E66" s="115">
        <v>1</v>
      </c>
      <c r="F66" s="117"/>
      <c r="G66" s="121">
        <v>3</v>
      </c>
      <c r="H66" s="122"/>
      <c r="I66" s="121" t="s">
        <v>48</v>
      </c>
      <c r="J66" s="136"/>
      <c r="P66" s="3"/>
      <c r="Q66" s="3"/>
    </row>
    <row r="67" spans="1:17" ht="12.75" thickBot="1">
      <c r="A67" s="126">
        <v>4</v>
      </c>
      <c r="B67" s="124"/>
      <c r="C67" s="118" t="s">
        <v>34</v>
      </c>
      <c r="D67" s="118" t="s">
        <v>46</v>
      </c>
      <c r="E67" s="119">
        <v>1</v>
      </c>
      <c r="F67" s="120"/>
      <c r="G67" s="123">
        <v>0</v>
      </c>
      <c r="H67" s="124"/>
      <c r="I67" s="123" t="s">
        <v>48</v>
      </c>
      <c r="J67" s="127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P1:Q1"/>
    <mergeCell ref="G63:H63"/>
    <mergeCell ref="I63:J63"/>
    <mergeCell ref="A67:B67"/>
    <mergeCell ref="A66:B66"/>
    <mergeCell ref="I66:J66"/>
    <mergeCell ref="I67:J67"/>
    <mergeCell ref="K15:L15"/>
    <mergeCell ref="G66:H66"/>
    <mergeCell ref="G67:H67"/>
    <mergeCell ref="M15:N15"/>
    <mergeCell ref="I64:J64"/>
    <mergeCell ref="I65:J65"/>
    <mergeCell ref="A64:B64"/>
    <mergeCell ref="A65:B65"/>
    <mergeCell ref="G64:H64"/>
    <mergeCell ref="G65:H65"/>
  </mergeCells>
  <printOptions/>
  <pageMargins left="0.27" right="0.27" top="0.8661417322834646" bottom="0.5905511811023623" header="0.34" footer="0.35433070866141736"/>
  <pageSetup horizontalDpi="600" verticalDpi="600" orientation="portrait" paperSize="9"/>
  <headerFooter alignWithMargins="0">
    <oddHeader>&amp;C&amp;20Tournoi à 4 joueurs</oddHeader>
    <oddFooter xml:space="preserve">&amp;L&amp;F&amp;C&amp;A&amp;RTournoi du : &amp;D  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Q447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9">
        <v>39774</v>
      </c>
      <c r="Q1" s="139"/>
    </row>
    <row r="2" spans="1:17" ht="13.5" customHeight="1">
      <c r="A2" s="52">
        <v>1</v>
      </c>
      <c r="B2" s="53"/>
      <c r="C2" s="54" t="s">
        <v>36</v>
      </c>
      <c r="D2" s="54" t="s">
        <v>44</v>
      </c>
      <c r="E2" s="55">
        <f>COUNTIF($O$16:$O$21,C2)</f>
        <v>3</v>
      </c>
      <c r="F2" s="56"/>
      <c r="G2" s="57">
        <f>SUM(P16,P18,P20)</f>
        <v>9</v>
      </c>
      <c r="H2" s="58"/>
      <c r="I2" s="55">
        <f>SUM(Q16,Q18,Q20)</f>
        <v>2</v>
      </c>
      <c r="J2" s="59"/>
      <c r="K2" s="6"/>
      <c r="L2" s="6"/>
      <c r="M2" s="6"/>
      <c r="N2" s="6"/>
      <c r="O2" s="7"/>
      <c r="P2" s="8"/>
      <c r="Q2" s="8"/>
    </row>
    <row r="3" spans="1:17" ht="13.5" customHeight="1">
      <c r="A3" s="52">
        <v>2</v>
      </c>
      <c r="B3" s="53"/>
      <c r="C3" s="54" t="s">
        <v>37</v>
      </c>
      <c r="D3" s="54" t="s">
        <v>40</v>
      </c>
      <c r="E3" s="55">
        <f>COUNTIF($O$16:$O$21,C3)</f>
        <v>1</v>
      </c>
      <c r="F3" s="58"/>
      <c r="G3" s="57">
        <f>SUM(P17,P19,Q20)</f>
        <v>4</v>
      </c>
      <c r="H3" s="58"/>
      <c r="I3" s="60">
        <f>SUM(Q17,Q19,P20)</f>
        <v>6</v>
      </c>
      <c r="J3" s="61"/>
      <c r="K3" s="6"/>
      <c r="L3" s="6"/>
      <c r="M3" s="6"/>
      <c r="N3" s="6"/>
      <c r="O3" s="9"/>
      <c r="P3" s="10"/>
      <c r="Q3" s="10"/>
    </row>
    <row r="4" spans="1:17" ht="12">
      <c r="A4" s="52">
        <v>3</v>
      </c>
      <c r="B4" s="53"/>
      <c r="C4" s="54" t="s">
        <v>39</v>
      </c>
      <c r="D4" s="54" t="s">
        <v>47</v>
      </c>
      <c r="E4" s="55">
        <f>COUNTIF($O$16:$O$21,C4)</f>
        <v>0</v>
      </c>
      <c r="F4" s="56"/>
      <c r="G4" s="57">
        <f>SUM(Q17,Q18,P21)</f>
        <v>0</v>
      </c>
      <c r="H4" s="58"/>
      <c r="I4" s="60">
        <f>SUM(P17,P18,Q21)</f>
        <v>9</v>
      </c>
      <c r="J4" s="61"/>
      <c r="K4" s="6"/>
      <c r="L4" s="6"/>
      <c r="M4" s="6"/>
      <c r="N4" s="6"/>
      <c r="O4" s="43" t="s">
        <v>14</v>
      </c>
      <c r="P4" s="9">
        <v>5</v>
      </c>
      <c r="Q4" s="8"/>
    </row>
    <row r="5" spans="1:17" ht="12.75" thickBot="1">
      <c r="A5" s="62">
        <v>4</v>
      </c>
      <c r="B5" s="63"/>
      <c r="C5" s="64" t="s">
        <v>38</v>
      </c>
      <c r="D5" s="64" t="s">
        <v>46</v>
      </c>
      <c r="E5" s="65">
        <f>COUNTIF($O$16:$O$21,C5)</f>
        <v>2</v>
      </c>
      <c r="F5" s="66"/>
      <c r="G5" s="67">
        <f>SUM(Q16,Q19,Q21)</f>
        <v>8</v>
      </c>
      <c r="H5" s="66"/>
      <c r="I5" s="68">
        <f>SUM(P16,P19,P21)</f>
        <v>4</v>
      </c>
      <c r="J5" s="69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44" t="s">
        <v>6</v>
      </c>
      <c r="B15" s="45"/>
      <c r="C15" s="46" t="s">
        <v>7</v>
      </c>
      <c r="D15" s="47" t="s">
        <v>7</v>
      </c>
      <c r="E15" s="48">
        <v>1</v>
      </c>
      <c r="F15" s="45"/>
      <c r="G15" s="48">
        <v>2</v>
      </c>
      <c r="H15" s="45"/>
      <c r="I15" s="48">
        <v>3</v>
      </c>
      <c r="J15" s="49"/>
      <c r="K15" s="142">
        <v>4</v>
      </c>
      <c r="L15" s="143"/>
      <c r="M15" s="140">
        <v>5</v>
      </c>
      <c r="N15" s="141"/>
      <c r="O15" s="50" t="s">
        <v>8</v>
      </c>
      <c r="P15" s="51" t="s">
        <v>5</v>
      </c>
      <c r="Q15" s="51"/>
    </row>
    <row r="16" spans="1:17" ht="12">
      <c r="A16" s="70">
        <f>A2</f>
        <v>1</v>
      </c>
      <c r="B16" s="71">
        <f>A5</f>
        <v>4</v>
      </c>
      <c r="C16" s="72" t="str">
        <f>C2</f>
        <v>Ludovic Burgy</v>
      </c>
      <c r="D16" s="73" t="str">
        <f>C5</f>
        <v>Quentin Sugnaux</v>
      </c>
      <c r="E16" s="74">
        <v>11</v>
      </c>
      <c r="F16" s="75">
        <v>13</v>
      </c>
      <c r="G16" s="74">
        <v>9</v>
      </c>
      <c r="H16" s="75">
        <v>11</v>
      </c>
      <c r="I16" s="74">
        <v>11</v>
      </c>
      <c r="J16" s="76">
        <v>4</v>
      </c>
      <c r="K16" s="77">
        <v>11</v>
      </c>
      <c r="L16" s="78">
        <v>5</v>
      </c>
      <c r="M16" s="77">
        <v>11</v>
      </c>
      <c r="N16" s="78">
        <v>8</v>
      </c>
      <c r="O16" s="79" t="str">
        <f aca="true" t="shared" si="0" ref="O16:O21">IF(AND(P16&lt;3,Q16&lt;3),"",IF(P16=3,C16,D16))</f>
        <v>Ludovic Burgy</v>
      </c>
      <c r="P16" s="80">
        <f aca="true" t="shared" si="1" ref="P16:P21">(E16&gt;F16)+(G16&gt;H16)+(I16&gt;J16)+(K16&gt;L16)+(M16&gt;N16)</f>
        <v>3</v>
      </c>
      <c r="Q16" s="81">
        <f aca="true" t="shared" si="2" ref="Q16:Q21">(E16&lt;F16)+(G16&lt;H16)+(I16&lt;J16)+(K16&lt;L16)+(M16&lt;N16)</f>
        <v>2</v>
      </c>
    </row>
    <row r="17" spans="1:17" ht="12.75" thickBot="1">
      <c r="A17" s="91">
        <f>A3</f>
        <v>2</v>
      </c>
      <c r="B17" s="92">
        <f>A4</f>
        <v>3</v>
      </c>
      <c r="C17" s="93" t="str">
        <f>C3</f>
        <v>Carine Meier</v>
      </c>
      <c r="D17" s="94" t="str">
        <f>C4</f>
        <v>Louis Volet</v>
      </c>
      <c r="E17" s="95">
        <v>11</v>
      </c>
      <c r="F17" s="96">
        <v>6</v>
      </c>
      <c r="G17" s="95">
        <v>11</v>
      </c>
      <c r="H17" s="96">
        <v>7</v>
      </c>
      <c r="I17" s="95">
        <v>11</v>
      </c>
      <c r="J17" s="97">
        <v>8</v>
      </c>
      <c r="K17" s="98"/>
      <c r="L17" s="97"/>
      <c r="M17" s="98"/>
      <c r="N17" s="97"/>
      <c r="O17" s="99" t="str">
        <f t="shared" si="0"/>
        <v>Carine Meier</v>
      </c>
      <c r="P17" s="100">
        <f t="shared" si="1"/>
        <v>3</v>
      </c>
      <c r="Q17" s="101">
        <f t="shared" si="2"/>
        <v>0</v>
      </c>
    </row>
    <row r="18" spans="1:17" ht="12">
      <c r="A18" s="70">
        <f>A2</f>
        <v>1</v>
      </c>
      <c r="B18" s="71">
        <f>A4</f>
        <v>3</v>
      </c>
      <c r="C18" s="72" t="str">
        <f>C2</f>
        <v>Ludovic Burgy</v>
      </c>
      <c r="D18" s="73" t="str">
        <f>C4</f>
        <v>Louis Volet</v>
      </c>
      <c r="E18" s="86">
        <v>11</v>
      </c>
      <c r="F18" s="87">
        <v>6</v>
      </c>
      <c r="G18" s="86">
        <v>11</v>
      </c>
      <c r="H18" s="87">
        <v>7</v>
      </c>
      <c r="I18" s="86">
        <v>11</v>
      </c>
      <c r="J18" s="88">
        <v>2</v>
      </c>
      <c r="K18" s="77"/>
      <c r="L18" s="78"/>
      <c r="M18" s="77"/>
      <c r="N18" s="78"/>
      <c r="O18" s="79" t="str">
        <f t="shared" si="0"/>
        <v>Ludovic Burgy</v>
      </c>
      <c r="P18" s="90">
        <f t="shared" si="1"/>
        <v>3</v>
      </c>
      <c r="Q18" s="81">
        <f t="shared" si="2"/>
        <v>0</v>
      </c>
    </row>
    <row r="19" spans="1:17" ht="12.75" thickBot="1">
      <c r="A19" s="91">
        <f>A3</f>
        <v>2</v>
      </c>
      <c r="B19" s="92">
        <f>A5</f>
        <v>4</v>
      </c>
      <c r="C19" s="93" t="str">
        <f>C3</f>
        <v>Carine Meier</v>
      </c>
      <c r="D19" s="94" t="str">
        <f>C5</f>
        <v>Quentin Sugnaux</v>
      </c>
      <c r="E19" s="95">
        <v>11</v>
      </c>
      <c r="F19" s="96">
        <v>7</v>
      </c>
      <c r="G19" s="95">
        <v>8</v>
      </c>
      <c r="H19" s="96">
        <v>11</v>
      </c>
      <c r="I19" s="95">
        <v>8</v>
      </c>
      <c r="J19" s="97">
        <v>11</v>
      </c>
      <c r="K19" s="98">
        <v>4</v>
      </c>
      <c r="L19" s="97">
        <v>11</v>
      </c>
      <c r="M19" s="98"/>
      <c r="N19" s="97"/>
      <c r="O19" s="99" t="str">
        <f t="shared" si="0"/>
        <v>Quentin Sugnaux</v>
      </c>
      <c r="P19" s="100">
        <f t="shared" si="1"/>
        <v>1</v>
      </c>
      <c r="Q19" s="101">
        <f t="shared" si="2"/>
        <v>3</v>
      </c>
    </row>
    <row r="20" spans="1:17" ht="12">
      <c r="A20" s="70">
        <f>A2</f>
        <v>1</v>
      </c>
      <c r="B20" s="71">
        <f>A3</f>
        <v>2</v>
      </c>
      <c r="C20" s="72" t="str">
        <f>C2</f>
        <v>Ludovic Burgy</v>
      </c>
      <c r="D20" s="73" t="str">
        <f>C3</f>
        <v>Carine Meier</v>
      </c>
      <c r="E20" s="74">
        <v>13</v>
      </c>
      <c r="F20" s="75">
        <v>11</v>
      </c>
      <c r="G20" s="74">
        <v>11</v>
      </c>
      <c r="H20" s="75">
        <v>4</v>
      </c>
      <c r="I20" s="74">
        <v>11</v>
      </c>
      <c r="J20" s="76">
        <v>9</v>
      </c>
      <c r="K20" s="77"/>
      <c r="L20" s="78"/>
      <c r="M20" s="77"/>
      <c r="N20" s="78"/>
      <c r="O20" s="79" t="str">
        <f t="shared" si="0"/>
        <v>Ludovic Burgy</v>
      </c>
      <c r="P20" s="90">
        <f t="shared" si="1"/>
        <v>3</v>
      </c>
      <c r="Q20" s="81">
        <f t="shared" si="2"/>
        <v>0</v>
      </c>
    </row>
    <row r="21" spans="1:17" ht="12.75" thickBot="1">
      <c r="A21" s="102">
        <f>A4</f>
        <v>3</v>
      </c>
      <c r="B21" s="103">
        <f>A5</f>
        <v>4</v>
      </c>
      <c r="C21" s="104" t="str">
        <f>C4</f>
        <v>Louis Volet</v>
      </c>
      <c r="D21" s="105" t="str">
        <f>C5</f>
        <v>Quentin Sugnaux</v>
      </c>
      <c r="E21" s="106">
        <v>6</v>
      </c>
      <c r="F21" s="107">
        <v>11</v>
      </c>
      <c r="G21" s="106">
        <v>6</v>
      </c>
      <c r="H21" s="107">
        <v>11</v>
      </c>
      <c r="I21" s="106">
        <v>4</v>
      </c>
      <c r="J21" s="108">
        <v>11</v>
      </c>
      <c r="K21" s="109"/>
      <c r="L21" s="110"/>
      <c r="M21" s="109"/>
      <c r="N21" s="110"/>
      <c r="O21" s="111" t="str">
        <f t="shared" si="0"/>
        <v>Quentin Sugnaux</v>
      </c>
      <c r="P21" s="112">
        <f t="shared" si="1"/>
        <v>0</v>
      </c>
      <c r="Q21" s="113">
        <f t="shared" si="2"/>
        <v>3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7" t="s">
        <v>11</v>
      </c>
      <c r="H63" s="138"/>
      <c r="I63" s="137" t="s">
        <v>12</v>
      </c>
      <c r="J63" s="138"/>
      <c r="P63" s="3"/>
      <c r="Q63" s="3"/>
    </row>
    <row r="64" spans="1:17" ht="12">
      <c r="A64" s="132">
        <v>1</v>
      </c>
      <c r="B64" s="133"/>
      <c r="C64" s="114" t="s">
        <v>36</v>
      </c>
      <c r="D64" s="114" t="s">
        <v>44</v>
      </c>
      <c r="E64" s="115">
        <v>3</v>
      </c>
      <c r="F64" s="116"/>
      <c r="G64" s="134" t="s">
        <v>48</v>
      </c>
      <c r="H64" s="133"/>
      <c r="I64" s="134" t="s">
        <v>48</v>
      </c>
      <c r="J64" s="135"/>
      <c r="P64" s="3"/>
      <c r="Q64" s="3"/>
    </row>
    <row r="65" spans="1:17" ht="12">
      <c r="A65" s="125">
        <v>2</v>
      </c>
      <c r="B65" s="122"/>
      <c r="C65" s="114" t="s">
        <v>38</v>
      </c>
      <c r="D65" s="114" t="s">
        <v>46</v>
      </c>
      <c r="E65" s="115">
        <v>2</v>
      </c>
      <c r="F65" s="117"/>
      <c r="G65" s="121" t="s">
        <v>48</v>
      </c>
      <c r="H65" s="122"/>
      <c r="I65" s="121" t="s">
        <v>48</v>
      </c>
      <c r="J65" s="136"/>
      <c r="P65" s="3"/>
      <c r="Q65" s="3"/>
    </row>
    <row r="66" spans="1:17" ht="12">
      <c r="A66" s="125">
        <v>3</v>
      </c>
      <c r="B66" s="122"/>
      <c r="C66" s="114" t="s">
        <v>37</v>
      </c>
      <c r="D66" s="114" t="s">
        <v>40</v>
      </c>
      <c r="E66" s="115">
        <v>1</v>
      </c>
      <c r="F66" s="117"/>
      <c r="G66" s="121" t="s">
        <v>48</v>
      </c>
      <c r="H66" s="122"/>
      <c r="I66" s="121" t="s">
        <v>48</v>
      </c>
      <c r="J66" s="136"/>
      <c r="P66" s="3"/>
      <c r="Q66" s="3"/>
    </row>
    <row r="67" spans="1:17" ht="12.75" thickBot="1">
      <c r="A67" s="126">
        <v>4</v>
      </c>
      <c r="B67" s="124"/>
      <c r="C67" s="118" t="s">
        <v>39</v>
      </c>
      <c r="D67" s="118" t="s">
        <v>47</v>
      </c>
      <c r="E67" s="119">
        <v>0</v>
      </c>
      <c r="F67" s="120"/>
      <c r="G67" s="123" t="s">
        <v>48</v>
      </c>
      <c r="H67" s="124"/>
      <c r="I67" s="123" t="s">
        <v>48</v>
      </c>
      <c r="J67" s="127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I65:J65"/>
    <mergeCell ref="M15:N15"/>
    <mergeCell ref="G63:H63"/>
    <mergeCell ref="K15:L15"/>
    <mergeCell ref="P1:Q1"/>
    <mergeCell ref="I63:J63"/>
    <mergeCell ref="I64:J64"/>
    <mergeCell ref="A67:B67"/>
    <mergeCell ref="G67:H67"/>
    <mergeCell ref="I66:J66"/>
    <mergeCell ref="I67:J67"/>
    <mergeCell ref="A64:B64"/>
    <mergeCell ref="A65:B65"/>
    <mergeCell ref="G64:H64"/>
    <mergeCell ref="A66:B66"/>
    <mergeCell ref="G65:H65"/>
    <mergeCell ref="G66:H66"/>
  </mergeCells>
  <printOptions/>
  <pageMargins left="0.27" right="0.27" top="0.8661417322834646" bottom="0.5905511811023623" header="0.34" footer="0.35433070866141736"/>
  <pageSetup horizontalDpi="600" verticalDpi="600" orientation="portrait" paperSize="9"/>
  <headerFooter alignWithMargins="0">
    <oddHeader>&amp;C&amp;20Tournoi à 4 joueurs</oddHeader>
    <oddFooter xml:space="preserve">&amp;L&amp;F&amp;C&amp;A&amp;RTournoi du : &amp;D 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