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60" windowWidth="18060" windowHeight="8160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<sst xmlns="http://schemas.openxmlformats.org/spreadsheetml/2006/main" count="195" uniqueCount="44">
  <si>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</si>
  <si>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</si>
  <si>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</si>
  <si>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</si>
  <si>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</si>
  <si>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</si>
  <si>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</si>
  <si>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</si>
  <si>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</si>
  <si>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</si>
  <si>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</si>
  <si>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</si>
  <si>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</si>
  <si>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</si>
  <si>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</si>
  <si>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Félix Widmer</t>
  </si>
  <si>
    <t>Villars</t>
  </si>
  <si>
    <t>Samuel Torche</t>
  </si>
  <si>
    <t>Fribourg</t>
  </si>
  <si>
    <t>Alphonse Excoffier</t>
  </si>
  <si>
    <t>Baptiste Pochon</t>
  </si>
  <si>
    <t>Thomas Gamboni</t>
  </si>
  <si>
    <t>Nue Gapi</t>
  </si>
  <si>
    <t>Düdingen</t>
  </si>
  <si>
    <t>Antoine Magnin</t>
  </si>
  <si>
    <t>Olivier Jung</t>
  </si>
  <si>
    <t>Bulle</t>
  </si>
  <si>
    <t>Guillaume Baumgartner</t>
  </si>
  <si>
    <t>Domdidier</t>
  </si>
  <si>
    <t>Arnaud Zbinden</t>
  </si>
  <si>
    <t>Quentin Sugnaux</t>
  </si>
  <si>
    <t>Samuel Gilliéron</t>
  </si>
  <si>
    <t>Rossens</t>
  </si>
  <si>
    <t>Aurélien Clerc</t>
  </si>
  <si>
    <t>Mathieu Hüging</t>
  </si>
  <si>
    <t>Miquel Carré</t>
  </si>
  <si>
    <t>Dario Python</t>
  </si>
  <si>
    <t>François Geng</t>
  </si>
  <si>
    <t>Yann Minnig</t>
  </si>
  <si>
    <t>Martin Ruffieux</t>
  </si>
  <si>
    <t>Hélène Hartmann</t>
  </si>
  <si>
    <t>Martin Russenberger</t>
  </si>
  <si>
    <t>11§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</si>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</sst>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40201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16</v>
      </c>
      <c r="E2" s="49">
        <f aca="true" t="shared" si="0" ref="E2:E7">COUNTIF($O$16:$O$30,C2)</f>
        <v>5</v>
      </c>
      <c r="F2" s="50"/>
      <c r="G2" s="51">
        <f>SUM(P16,P19,P22,P25,P28)</f>
        <v>15</v>
      </c>
      <c r="H2" s="52"/>
      <c r="I2" s="49">
        <f>SUM(Q16,Q19,Q22,Q25,Q28)</f>
        <v>0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17</v>
      </c>
      <c r="D3" s="48" t="s">
        <v>18</v>
      </c>
      <c r="E3" s="49">
        <f t="shared" si="0"/>
        <v>2</v>
      </c>
      <c r="F3" s="52"/>
      <c r="G3" s="51">
        <f>SUM(P17,P20,P23,P26,Q28)</f>
        <v>8</v>
      </c>
      <c r="H3" s="52"/>
      <c r="I3" s="54">
        <f>SUM(Q17,Q20,Q23,Q26,P28)</f>
        <v>12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19</v>
      </c>
      <c r="D4" s="48" t="s">
        <v>18</v>
      </c>
      <c r="E4" s="49">
        <f t="shared" si="0"/>
        <v>4</v>
      </c>
      <c r="F4" s="50"/>
      <c r="G4" s="51">
        <f>SUM(P18,Q20,P24,Q25,P29)</f>
        <v>12</v>
      </c>
      <c r="H4" s="52"/>
      <c r="I4" s="54">
        <f>SUM(Q18,P20,Q24,P25,Q29)</f>
        <v>8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20</v>
      </c>
      <c r="D5" s="48" t="s">
        <v>16</v>
      </c>
      <c r="E5" s="49">
        <f t="shared" si="0"/>
        <v>0</v>
      </c>
      <c r="F5" s="52"/>
      <c r="G5" s="51">
        <f>SUM(Q18,P21,Q22,Q26,P30)</f>
        <v>6</v>
      </c>
      <c r="H5" s="52"/>
      <c r="I5" s="54">
        <f>SUM(P18,Q21,P22,P26,Q30)</f>
        <v>15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21</v>
      </c>
      <c r="D6" s="48" t="s">
        <v>18</v>
      </c>
      <c r="E6" s="49">
        <f t="shared" si="0"/>
        <v>2</v>
      </c>
      <c r="F6" s="52"/>
      <c r="G6" s="51">
        <f>SUM(Q17,Q19,Q24,P27,Q30)</f>
        <v>8</v>
      </c>
      <c r="H6" s="52"/>
      <c r="I6" s="54">
        <f>SUM(P17,P19,P24,Q27,P30)</f>
        <v>11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22</v>
      </c>
      <c r="D7" s="58" t="s">
        <v>23</v>
      </c>
      <c r="E7" s="59">
        <f t="shared" si="0"/>
        <v>2</v>
      </c>
      <c r="F7" s="60"/>
      <c r="G7" s="61">
        <f>SUM(Q16,Q21,Q23,Q27,Q29)</f>
        <v>6</v>
      </c>
      <c r="H7" s="60"/>
      <c r="I7" s="62">
        <f>SUM(P16,P21,P23,P27,P29)</f>
        <v>9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Félix Widmer</v>
      </c>
      <c r="D16" s="67" t="str">
        <f>C7</f>
        <v>Nue Gapi</v>
      </c>
      <c r="E16" s="68">
        <v>11</v>
      </c>
      <c r="F16" s="69">
        <v>9</v>
      </c>
      <c r="G16" s="68">
        <v>11</v>
      </c>
      <c r="H16" s="69">
        <v>9</v>
      </c>
      <c r="I16" s="68">
        <v>11</v>
      </c>
      <c r="J16" s="70">
        <v>7</v>
      </c>
      <c r="K16" s="71"/>
      <c r="L16" s="72"/>
      <c r="M16" s="71"/>
      <c r="N16" s="72"/>
      <c r="O16" s="73" t="str">
        <f aca="true" t="shared" si="1" ref="O16:O30">IF(AND(P16&lt;3,Q16&lt;3),"",IF(P16=3,C16,D16))</f>
        <v>Félix Widmer</v>
      </c>
      <c r="P16" s="74">
        <f aca="true" t="shared" si="2" ref="P16:P30">(E16&gt;F16)+(G16&gt;H16)+(I16&gt;J16)+(K16&gt;L16)+(M16&gt;N16)</f>
        <v>3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Samuel Torche</v>
      </c>
      <c r="D17" s="79" t="str">
        <f>C6</f>
        <v>Thomas Gamboni</v>
      </c>
      <c r="E17" s="80">
        <v>13</v>
      </c>
      <c r="F17" s="81">
        <v>11</v>
      </c>
      <c r="G17" s="80">
        <v>11</v>
      </c>
      <c r="H17" s="81">
        <v>7</v>
      </c>
      <c r="I17" s="80">
        <v>6</v>
      </c>
      <c r="J17" s="82">
        <v>11</v>
      </c>
      <c r="K17" s="83">
        <v>11</v>
      </c>
      <c r="L17" s="70">
        <v>6</v>
      </c>
      <c r="M17" s="83"/>
      <c r="N17" s="70"/>
      <c r="O17" s="73" t="str">
        <f t="shared" si="1"/>
        <v>Samuel Torche</v>
      </c>
      <c r="P17" s="84">
        <f t="shared" si="2"/>
        <v>3</v>
      </c>
      <c r="Q17" s="75">
        <f t="shared" si="3"/>
        <v>1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Alphonse Excoffier</v>
      </c>
      <c r="D18" s="88" t="str">
        <f>C5</f>
        <v>Baptiste Pochon</v>
      </c>
      <c r="E18" s="89">
        <v>8</v>
      </c>
      <c r="F18" s="90">
        <v>11</v>
      </c>
      <c r="G18" s="89">
        <v>11</v>
      </c>
      <c r="H18" s="90">
        <v>7</v>
      </c>
      <c r="I18" s="89">
        <v>11</v>
      </c>
      <c r="J18" s="91">
        <v>7</v>
      </c>
      <c r="K18" s="92">
        <v>7</v>
      </c>
      <c r="L18" s="91">
        <v>11</v>
      </c>
      <c r="M18" s="92">
        <v>11</v>
      </c>
      <c r="N18" s="91">
        <v>5</v>
      </c>
      <c r="O18" s="93" t="str">
        <f t="shared" si="1"/>
        <v>Alphonse Excoffier</v>
      </c>
      <c r="P18" s="94">
        <f t="shared" si="2"/>
        <v>3</v>
      </c>
      <c r="Q18" s="95">
        <f t="shared" si="3"/>
        <v>2</v>
      </c>
    </row>
    <row r="19" spans="1:17" ht="12">
      <c r="A19" s="64">
        <f>A2</f>
        <v>1</v>
      </c>
      <c r="B19" s="65">
        <f>A6</f>
        <v>5</v>
      </c>
      <c r="C19" s="66" t="str">
        <f>C2</f>
        <v>Félix Widmer</v>
      </c>
      <c r="D19" s="67" t="str">
        <f>C6</f>
        <v>Thomas Gamboni</v>
      </c>
      <c r="E19" s="80">
        <v>11</v>
      </c>
      <c r="F19" s="81">
        <v>7</v>
      </c>
      <c r="G19" s="80">
        <v>11</v>
      </c>
      <c r="H19" s="81">
        <v>7</v>
      </c>
      <c r="I19" s="80">
        <v>11</v>
      </c>
      <c r="J19" s="82">
        <v>5</v>
      </c>
      <c r="K19" s="71"/>
      <c r="L19" s="72"/>
      <c r="M19" s="71"/>
      <c r="N19" s="72"/>
      <c r="O19" s="73" t="str">
        <f t="shared" si="1"/>
        <v>Félix Widmer</v>
      </c>
      <c r="P19" s="84">
        <f t="shared" si="2"/>
        <v>3</v>
      </c>
      <c r="Q19" s="75">
        <f t="shared" si="3"/>
        <v>0</v>
      </c>
    </row>
    <row r="20" spans="1:17" ht="12">
      <c r="A20" s="76">
        <f>A3</f>
        <v>2</v>
      </c>
      <c r="B20" s="77">
        <f>A4</f>
        <v>3</v>
      </c>
      <c r="C20" s="78" t="str">
        <f>C3</f>
        <v>Samuel Torche</v>
      </c>
      <c r="D20" s="79" t="str">
        <f>C4</f>
        <v>Alphonse Excoffier</v>
      </c>
      <c r="E20" s="68">
        <v>5</v>
      </c>
      <c r="F20" s="69">
        <v>11</v>
      </c>
      <c r="G20" s="68">
        <v>11</v>
      </c>
      <c r="H20" s="69">
        <v>9</v>
      </c>
      <c r="I20" s="68">
        <v>10</v>
      </c>
      <c r="J20" s="70">
        <v>12</v>
      </c>
      <c r="K20" s="83">
        <v>11</v>
      </c>
      <c r="L20" s="70">
        <v>9</v>
      </c>
      <c r="M20" s="83">
        <v>8</v>
      </c>
      <c r="N20" s="70">
        <v>11</v>
      </c>
      <c r="O20" s="73" t="str">
        <f t="shared" si="1"/>
        <v>Alphonse Excoffier</v>
      </c>
      <c r="P20" s="84">
        <f t="shared" si="2"/>
        <v>2</v>
      </c>
      <c r="Q20" s="75">
        <f t="shared" si="3"/>
        <v>3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Baptiste Pochon</v>
      </c>
      <c r="D21" s="88" t="str">
        <f>C7</f>
        <v>Nue Gapi</v>
      </c>
      <c r="E21" s="89">
        <v>9</v>
      </c>
      <c r="F21" s="90" t="s">
        <v>42</v>
      </c>
      <c r="G21" s="89">
        <v>12</v>
      </c>
      <c r="H21" s="90">
        <v>14</v>
      </c>
      <c r="I21" s="89">
        <v>8</v>
      </c>
      <c r="J21" s="91">
        <v>11</v>
      </c>
      <c r="K21" s="92"/>
      <c r="L21" s="91"/>
      <c r="M21" s="92"/>
      <c r="N21" s="91"/>
      <c r="O21" s="93" t="str">
        <f t="shared" si="1"/>
        <v>Nue Gapi</v>
      </c>
      <c r="P21" s="94">
        <f t="shared" si="2"/>
        <v>0</v>
      </c>
      <c r="Q21" s="95">
        <f t="shared" si="3"/>
        <v>3</v>
      </c>
    </row>
    <row r="22" spans="1:17" ht="12">
      <c r="A22" s="64">
        <f>A2</f>
        <v>1</v>
      </c>
      <c r="B22" s="65">
        <f>A5</f>
        <v>4</v>
      </c>
      <c r="C22" s="66" t="str">
        <f>C2</f>
        <v>Félix Widmer</v>
      </c>
      <c r="D22" s="67" t="str">
        <f>C5</f>
        <v>Baptiste Pochon</v>
      </c>
      <c r="E22" s="68">
        <v>11</v>
      </c>
      <c r="F22" s="69">
        <v>3</v>
      </c>
      <c r="G22" s="68">
        <v>11</v>
      </c>
      <c r="H22" s="69">
        <v>9</v>
      </c>
      <c r="I22" s="68">
        <v>12</v>
      </c>
      <c r="J22" s="70">
        <v>10</v>
      </c>
      <c r="K22" s="71"/>
      <c r="L22" s="72"/>
      <c r="M22" s="71"/>
      <c r="N22" s="72"/>
      <c r="O22" s="73" t="str">
        <f t="shared" si="1"/>
        <v>Félix Widmer</v>
      </c>
      <c r="P22" s="84">
        <f t="shared" si="2"/>
        <v>3</v>
      </c>
      <c r="Q22" s="75">
        <f t="shared" si="3"/>
        <v>0</v>
      </c>
    </row>
    <row r="23" spans="1:17" ht="12">
      <c r="A23" s="76">
        <f>A3</f>
        <v>2</v>
      </c>
      <c r="B23" s="77">
        <f>A7</f>
        <v>6</v>
      </c>
      <c r="C23" s="78" t="str">
        <f>C3</f>
        <v>Samuel Torche</v>
      </c>
      <c r="D23" s="79" t="str">
        <f>C7</f>
        <v>Nue Gapi</v>
      </c>
      <c r="E23" s="80">
        <v>9</v>
      </c>
      <c r="F23" s="81">
        <v>11</v>
      </c>
      <c r="G23" s="80">
        <v>9</v>
      </c>
      <c r="H23" s="81">
        <v>11</v>
      </c>
      <c r="I23" s="80">
        <v>9</v>
      </c>
      <c r="J23" s="82">
        <v>11</v>
      </c>
      <c r="K23" s="83"/>
      <c r="L23" s="70"/>
      <c r="M23" s="83"/>
      <c r="N23" s="70"/>
      <c r="O23" s="73" t="str">
        <f t="shared" si="1"/>
        <v>Nue Gapi</v>
      </c>
      <c r="P23" s="84">
        <f t="shared" si="2"/>
        <v>0</v>
      </c>
      <c r="Q23" s="75">
        <f t="shared" si="3"/>
        <v>3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Alphonse Excoffier</v>
      </c>
      <c r="D24" s="88" t="str">
        <f>C6</f>
        <v>Thomas Gamboni</v>
      </c>
      <c r="E24" s="89">
        <v>11</v>
      </c>
      <c r="F24" s="90">
        <v>4</v>
      </c>
      <c r="G24" s="89">
        <v>12</v>
      </c>
      <c r="H24" s="90">
        <v>10</v>
      </c>
      <c r="I24" s="89">
        <v>11</v>
      </c>
      <c r="J24" s="91">
        <v>13</v>
      </c>
      <c r="K24" s="92">
        <v>11</v>
      </c>
      <c r="L24" s="91">
        <v>8</v>
      </c>
      <c r="M24" s="92"/>
      <c r="N24" s="91"/>
      <c r="O24" s="93" t="str">
        <f t="shared" si="1"/>
        <v>Alphonse Excoffier</v>
      </c>
      <c r="P24" s="94">
        <f t="shared" si="2"/>
        <v>3</v>
      </c>
      <c r="Q24" s="95">
        <f t="shared" si="3"/>
        <v>1</v>
      </c>
    </row>
    <row r="25" spans="1:19" ht="12">
      <c r="A25" s="64">
        <f>A2</f>
        <v>1</v>
      </c>
      <c r="B25" s="65">
        <f>A4</f>
        <v>3</v>
      </c>
      <c r="C25" s="66" t="str">
        <f>C2</f>
        <v>Félix Widmer</v>
      </c>
      <c r="D25" s="67" t="str">
        <f>C4</f>
        <v>Alphonse Excoffier</v>
      </c>
      <c r="E25" s="80">
        <v>14</v>
      </c>
      <c r="F25" s="81">
        <v>12</v>
      </c>
      <c r="G25" s="80">
        <v>11</v>
      </c>
      <c r="H25" s="81">
        <v>4</v>
      </c>
      <c r="I25" s="80">
        <v>11</v>
      </c>
      <c r="J25" s="82">
        <v>7</v>
      </c>
      <c r="K25" s="71"/>
      <c r="L25" s="72"/>
      <c r="M25" s="71"/>
      <c r="N25" s="72"/>
      <c r="O25" s="73" t="str">
        <f t="shared" si="1"/>
        <v>Félix Widmer</v>
      </c>
      <c r="P25" s="84">
        <f t="shared" si="2"/>
        <v>3</v>
      </c>
      <c r="Q25" s="75">
        <f t="shared" si="3"/>
        <v>0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Samuel Torche</v>
      </c>
      <c r="D26" s="79" t="str">
        <f>C5</f>
        <v>Baptiste Pochon</v>
      </c>
      <c r="E26" s="80">
        <v>6</v>
      </c>
      <c r="F26" s="81">
        <v>11</v>
      </c>
      <c r="G26" s="80">
        <v>11</v>
      </c>
      <c r="H26" s="81">
        <v>6</v>
      </c>
      <c r="I26" s="80">
        <v>10</v>
      </c>
      <c r="J26" s="82">
        <v>12</v>
      </c>
      <c r="K26" s="83">
        <v>11</v>
      </c>
      <c r="L26" s="70">
        <v>9</v>
      </c>
      <c r="M26" s="83">
        <v>12</v>
      </c>
      <c r="N26" s="70">
        <v>10</v>
      </c>
      <c r="O26" s="73" t="str">
        <f t="shared" si="1"/>
        <v>Samuel Torche</v>
      </c>
      <c r="P26" s="84">
        <f t="shared" si="2"/>
        <v>3</v>
      </c>
      <c r="Q26" s="75">
        <f t="shared" si="3"/>
        <v>2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Thomas Gamboni</v>
      </c>
      <c r="D27" s="88" t="str">
        <f>C7</f>
        <v>Nue Gapi</v>
      </c>
      <c r="E27" s="89">
        <v>11</v>
      </c>
      <c r="F27" s="90">
        <v>9</v>
      </c>
      <c r="G27" s="89">
        <v>11</v>
      </c>
      <c r="H27" s="90">
        <v>8</v>
      </c>
      <c r="I27" s="89">
        <v>13</v>
      </c>
      <c r="J27" s="91">
        <v>11</v>
      </c>
      <c r="K27" s="92"/>
      <c r="L27" s="91"/>
      <c r="M27" s="92"/>
      <c r="N27" s="91"/>
      <c r="O27" s="93" t="str">
        <f t="shared" si="1"/>
        <v>Thomas Gamboni</v>
      </c>
      <c r="P27" s="94">
        <f t="shared" si="2"/>
        <v>3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Félix Widmer</v>
      </c>
      <c r="D28" s="67" t="str">
        <f>C3</f>
        <v>Samuel Torche</v>
      </c>
      <c r="E28" s="68">
        <v>11</v>
      </c>
      <c r="F28" s="69">
        <v>6</v>
      </c>
      <c r="G28" s="68">
        <v>11</v>
      </c>
      <c r="H28" s="69">
        <v>7</v>
      </c>
      <c r="I28" s="68">
        <v>11</v>
      </c>
      <c r="J28" s="70">
        <v>8</v>
      </c>
      <c r="K28" s="71"/>
      <c r="L28" s="72"/>
      <c r="M28" s="71"/>
      <c r="N28" s="72"/>
      <c r="O28" s="73" t="str">
        <f t="shared" si="1"/>
        <v>Félix Widmer</v>
      </c>
      <c r="P28" s="84">
        <f t="shared" si="2"/>
        <v>3</v>
      </c>
      <c r="Q28" s="75">
        <f t="shared" si="3"/>
        <v>0</v>
      </c>
    </row>
    <row r="29" spans="1:17" ht="12">
      <c r="A29" s="76">
        <f>A4</f>
        <v>3</v>
      </c>
      <c r="B29" s="77">
        <f>A7</f>
        <v>6</v>
      </c>
      <c r="C29" s="78" t="str">
        <f>C4</f>
        <v>Alphonse Excoffier</v>
      </c>
      <c r="D29" s="79" t="str">
        <f>C7</f>
        <v>Nue Gapi</v>
      </c>
      <c r="E29" s="80">
        <v>11</v>
      </c>
      <c r="F29" s="81">
        <v>6</v>
      </c>
      <c r="G29" s="80">
        <v>11</v>
      </c>
      <c r="H29" s="81">
        <v>4</v>
      </c>
      <c r="I29" s="80">
        <v>11</v>
      </c>
      <c r="J29" s="82">
        <v>1</v>
      </c>
      <c r="K29" s="83"/>
      <c r="L29" s="70"/>
      <c r="M29" s="83"/>
      <c r="N29" s="70"/>
      <c r="O29" s="73" t="str">
        <f t="shared" si="1"/>
        <v>Alphonse Excoffier</v>
      </c>
      <c r="P29" s="84">
        <f t="shared" si="2"/>
        <v>3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Baptiste Pochon</v>
      </c>
      <c r="D30" s="99" t="str">
        <f>C6</f>
        <v>Thomas Gamboni</v>
      </c>
      <c r="E30" s="100">
        <v>11</v>
      </c>
      <c r="F30" s="101">
        <v>6</v>
      </c>
      <c r="G30" s="100">
        <v>10</v>
      </c>
      <c r="H30" s="101">
        <v>12</v>
      </c>
      <c r="I30" s="100">
        <v>11</v>
      </c>
      <c r="J30" s="102">
        <v>9</v>
      </c>
      <c r="K30" s="103">
        <v>8</v>
      </c>
      <c r="L30" s="104">
        <v>11</v>
      </c>
      <c r="M30" s="103">
        <v>3</v>
      </c>
      <c r="N30" s="104">
        <v>11</v>
      </c>
      <c r="O30" s="105" t="str">
        <f t="shared" si="1"/>
        <v>Thomas Gamboni</v>
      </c>
      <c r="P30" s="106">
        <f t="shared" si="2"/>
        <v>2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15</v>
      </c>
      <c r="D64" s="108" t="s">
        <v>16</v>
      </c>
      <c r="E64" s="109">
        <v>5</v>
      </c>
      <c r="F64" s="110"/>
      <c r="G64" s="127" t="s">
        <v>43</v>
      </c>
      <c r="H64" s="124"/>
      <c r="I64" s="127" t="s">
        <v>43</v>
      </c>
      <c r="J64" s="128"/>
      <c r="P64" s="3"/>
      <c r="Q64" s="3"/>
    </row>
    <row r="65" spans="1:17" ht="12">
      <c r="A65" s="125">
        <v>2</v>
      </c>
      <c r="B65" s="126"/>
      <c r="C65" s="108" t="s">
        <v>19</v>
      </c>
      <c r="D65" s="108" t="s">
        <v>18</v>
      </c>
      <c r="E65" s="109">
        <v>4</v>
      </c>
      <c r="F65" s="111"/>
      <c r="G65" s="115" t="s">
        <v>43</v>
      </c>
      <c r="H65" s="126"/>
      <c r="I65" s="115" t="s">
        <v>43</v>
      </c>
      <c r="J65" s="116"/>
      <c r="P65" s="3"/>
      <c r="Q65" s="3"/>
    </row>
    <row r="66" spans="1:17" ht="12">
      <c r="A66" s="125">
        <v>3</v>
      </c>
      <c r="B66" s="126"/>
      <c r="C66" s="108" t="s">
        <v>21</v>
      </c>
      <c r="D66" s="108" t="s">
        <v>18</v>
      </c>
      <c r="E66" s="109">
        <v>2</v>
      </c>
      <c r="F66" s="111"/>
      <c r="G66" s="115">
        <v>1.3333333333333333</v>
      </c>
      <c r="H66" s="126"/>
      <c r="I66" s="115">
        <v>1.0144927536231885</v>
      </c>
      <c r="J66" s="116"/>
      <c r="P66" s="3"/>
      <c r="Q66" s="3"/>
    </row>
    <row r="67" spans="1:17" ht="12">
      <c r="A67" s="125">
        <v>4</v>
      </c>
      <c r="B67" s="126"/>
      <c r="C67" s="108" t="s">
        <v>22</v>
      </c>
      <c r="D67" s="108" t="s">
        <v>23</v>
      </c>
      <c r="E67" s="109">
        <v>2</v>
      </c>
      <c r="F67" s="111"/>
      <c r="G67" s="115">
        <v>1</v>
      </c>
      <c r="H67" s="126"/>
      <c r="I67" s="115">
        <v>0.9838709677419355</v>
      </c>
      <c r="J67" s="116"/>
      <c r="P67" s="3"/>
      <c r="Q67" s="3"/>
    </row>
    <row r="68" spans="1:17" ht="12">
      <c r="A68" s="125">
        <v>5</v>
      </c>
      <c r="B68" s="126"/>
      <c r="C68" s="108" t="s">
        <v>17</v>
      </c>
      <c r="D68" s="108" t="s">
        <v>18</v>
      </c>
      <c r="E68" s="109">
        <v>2</v>
      </c>
      <c r="F68" s="111"/>
      <c r="G68" s="115">
        <v>0.75</v>
      </c>
      <c r="H68" s="126"/>
      <c r="I68" s="115">
        <v>1</v>
      </c>
      <c r="J68" s="116"/>
      <c r="P68" s="3"/>
      <c r="Q68" s="3"/>
    </row>
    <row r="69" spans="1:17" ht="12.75" thickBot="1">
      <c r="A69" s="131">
        <v>6</v>
      </c>
      <c r="B69" s="132"/>
      <c r="C69" s="112" t="s">
        <v>20</v>
      </c>
      <c r="D69" s="112" t="s">
        <v>16</v>
      </c>
      <c r="E69" s="113">
        <v>0</v>
      </c>
      <c r="F69" s="114"/>
      <c r="G69" s="117" t="s">
        <v>43</v>
      </c>
      <c r="H69" s="132"/>
      <c r="I69" s="117" t="s">
        <v>43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40201</v>
      </c>
      <c r="Q1" s="7"/>
    </row>
    <row r="2" spans="1:17" ht="13.5" customHeight="1">
      <c r="A2" s="46">
        <v>1</v>
      </c>
      <c r="B2" s="47"/>
      <c r="C2" s="48" t="s">
        <v>24</v>
      </c>
      <c r="D2" s="48" t="s">
        <v>16</v>
      </c>
      <c r="E2" s="49">
        <f aca="true" t="shared" si="0" ref="E2:E7">COUNTIF($O$16:$O$30,C2)</f>
        <v>4</v>
      </c>
      <c r="F2" s="50"/>
      <c r="G2" s="51">
        <f>SUM(P16,P19,P22,P25,P28)</f>
        <v>12</v>
      </c>
      <c r="H2" s="52"/>
      <c r="I2" s="49">
        <f>SUM(Q16,Q19,Q22,Q25,Q28)</f>
        <v>1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25</v>
      </c>
      <c r="D3" s="48" t="s">
        <v>26</v>
      </c>
      <c r="E3" s="49">
        <f t="shared" si="0"/>
        <v>3</v>
      </c>
      <c r="F3" s="52"/>
      <c r="G3" s="51">
        <f>SUM(P17,P20,P23,P26,Q28)</f>
        <v>9</v>
      </c>
      <c r="H3" s="52"/>
      <c r="I3" s="54">
        <f>SUM(Q17,Q20,Q23,Q26,P28)</f>
        <v>4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27</v>
      </c>
      <c r="D4" s="48" t="s">
        <v>28</v>
      </c>
      <c r="E4" s="49">
        <f t="shared" si="0"/>
        <v>0</v>
      </c>
      <c r="F4" s="50"/>
      <c r="G4" s="51">
        <f>SUM(P18,Q20,P24,Q25,P29)</f>
        <v>0</v>
      </c>
      <c r="H4" s="52"/>
      <c r="I4" s="54">
        <f>SUM(Q18,P20,Q24,P25,Q29)</f>
        <v>12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29</v>
      </c>
      <c r="D5" s="48" t="s">
        <v>28</v>
      </c>
      <c r="E5" s="49">
        <f t="shared" si="0"/>
        <v>1</v>
      </c>
      <c r="F5" s="52"/>
      <c r="G5" s="51">
        <f>SUM(Q18,P21,Q22,Q26,P30)</f>
        <v>4</v>
      </c>
      <c r="H5" s="52"/>
      <c r="I5" s="54">
        <f>SUM(P18,Q21,P22,P26,Q30)</f>
        <v>9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30</v>
      </c>
      <c r="D6" s="48" t="s">
        <v>26</v>
      </c>
      <c r="E6" s="49">
        <f t="shared" si="0"/>
        <v>2</v>
      </c>
      <c r="F6" s="52"/>
      <c r="G6" s="51">
        <f>SUM(Q17,Q19,Q24,P27,Q30)</f>
        <v>8</v>
      </c>
      <c r="H6" s="52"/>
      <c r="I6" s="54">
        <f>SUM(P17,P19,P24,Q27,P30)</f>
        <v>7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Antoine Magnin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Olivier Jung</v>
      </c>
      <c r="D17" s="79" t="str">
        <f>C6</f>
        <v>Quentin Sugnaux</v>
      </c>
      <c r="E17" s="80">
        <v>12</v>
      </c>
      <c r="F17" s="81">
        <v>10</v>
      </c>
      <c r="G17" s="80">
        <v>8</v>
      </c>
      <c r="H17" s="81">
        <v>11</v>
      </c>
      <c r="I17" s="80">
        <v>11</v>
      </c>
      <c r="J17" s="82">
        <v>3</v>
      </c>
      <c r="K17" s="83">
        <v>11</v>
      </c>
      <c r="L17" s="70">
        <v>8</v>
      </c>
      <c r="M17" s="83"/>
      <c r="N17" s="70"/>
      <c r="O17" s="73" t="str">
        <f t="shared" si="1"/>
        <v>Olivier Jung</v>
      </c>
      <c r="P17" s="84">
        <f t="shared" si="2"/>
        <v>3</v>
      </c>
      <c r="Q17" s="75">
        <f t="shared" si="3"/>
        <v>1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Guillaume Baumgartner</v>
      </c>
      <c r="D18" s="88" t="str">
        <f>C5</f>
        <v>Arnaud Zbinden</v>
      </c>
      <c r="E18" s="89">
        <v>2</v>
      </c>
      <c r="F18" s="90">
        <v>11</v>
      </c>
      <c r="G18" s="89">
        <v>2</v>
      </c>
      <c r="H18" s="90">
        <v>11</v>
      </c>
      <c r="I18" s="89">
        <v>9</v>
      </c>
      <c r="J18" s="91">
        <v>11</v>
      </c>
      <c r="K18" s="92"/>
      <c r="L18" s="91"/>
      <c r="M18" s="92"/>
      <c r="N18" s="91"/>
      <c r="O18" s="93" t="str">
        <f t="shared" si="1"/>
        <v>Arnaud Zbinden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Antoine Magnin</v>
      </c>
      <c r="D19" s="67" t="str">
        <f>C6</f>
        <v>Quentin Sugnaux</v>
      </c>
      <c r="E19" s="80">
        <v>11</v>
      </c>
      <c r="F19" s="81">
        <v>6</v>
      </c>
      <c r="G19" s="80">
        <v>9</v>
      </c>
      <c r="H19" s="81">
        <v>11</v>
      </c>
      <c r="I19" s="80">
        <v>11</v>
      </c>
      <c r="J19" s="82">
        <v>0</v>
      </c>
      <c r="K19" s="71">
        <v>11</v>
      </c>
      <c r="L19" s="72">
        <v>8</v>
      </c>
      <c r="M19" s="71"/>
      <c r="N19" s="72"/>
      <c r="O19" s="73" t="str">
        <f t="shared" si="1"/>
        <v>Antoine Magnin</v>
      </c>
      <c r="P19" s="84">
        <f t="shared" si="2"/>
        <v>3</v>
      </c>
      <c r="Q19" s="75">
        <f t="shared" si="3"/>
        <v>1</v>
      </c>
    </row>
    <row r="20" spans="1:17" ht="12">
      <c r="A20" s="76">
        <f>A3</f>
        <v>2</v>
      </c>
      <c r="B20" s="77">
        <f>A4</f>
        <v>3</v>
      </c>
      <c r="C20" s="78" t="str">
        <f>C3</f>
        <v>Olivier Jung</v>
      </c>
      <c r="D20" s="79" t="str">
        <f>C4</f>
        <v>Guillaume Baumgartner</v>
      </c>
      <c r="E20" s="68">
        <v>11</v>
      </c>
      <c r="F20" s="69">
        <v>3</v>
      </c>
      <c r="G20" s="68">
        <v>11</v>
      </c>
      <c r="H20" s="69">
        <v>7</v>
      </c>
      <c r="I20" s="68">
        <v>11</v>
      </c>
      <c r="J20" s="70">
        <v>7</v>
      </c>
      <c r="K20" s="83"/>
      <c r="L20" s="70"/>
      <c r="M20" s="83"/>
      <c r="N20" s="70"/>
      <c r="O20" s="73" t="str">
        <f t="shared" si="1"/>
        <v>Olivier Jung</v>
      </c>
      <c r="P20" s="84">
        <f t="shared" si="2"/>
        <v>3</v>
      </c>
      <c r="Q20" s="75">
        <f t="shared" si="3"/>
        <v>0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Arnaud Zbinden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Antoine Magnin</v>
      </c>
      <c r="D22" s="67" t="str">
        <f>C5</f>
        <v>Arnaud Zbinden</v>
      </c>
      <c r="E22" s="68">
        <v>11</v>
      </c>
      <c r="F22" s="69">
        <v>4</v>
      </c>
      <c r="G22" s="68">
        <v>11</v>
      </c>
      <c r="H22" s="69">
        <v>3</v>
      </c>
      <c r="I22" s="68">
        <v>11</v>
      </c>
      <c r="J22" s="70">
        <v>9</v>
      </c>
      <c r="K22" s="71"/>
      <c r="L22" s="72"/>
      <c r="M22" s="71"/>
      <c r="N22" s="72"/>
      <c r="O22" s="73" t="str">
        <f t="shared" si="1"/>
        <v>Antoine Magnin</v>
      </c>
      <c r="P22" s="84">
        <f t="shared" si="2"/>
        <v>3</v>
      </c>
      <c r="Q22" s="75">
        <f t="shared" si="3"/>
        <v>0</v>
      </c>
    </row>
    <row r="23" spans="1:17" ht="12">
      <c r="A23" s="76">
        <f>A3</f>
        <v>2</v>
      </c>
      <c r="B23" s="77">
        <f>A7</f>
        <v>6</v>
      </c>
      <c r="C23" s="78" t="str">
        <f>C3</f>
        <v>Olivier Jung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Guillaume Baumgartner</v>
      </c>
      <c r="D24" s="88" t="str">
        <f>C6</f>
        <v>Quentin Sugnaux</v>
      </c>
      <c r="E24" s="89">
        <v>3</v>
      </c>
      <c r="F24" s="90">
        <v>11</v>
      </c>
      <c r="G24" s="89">
        <v>0</v>
      </c>
      <c r="H24" s="90">
        <v>11</v>
      </c>
      <c r="I24" s="89">
        <v>1</v>
      </c>
      <c r="J24" s="91">
        <v>11</v>
      </c>
      <c r="K24" s="92"/>
      <c r="L24" s="91"/>
      <c r="M24" s="92"/>
      <c r="N24" s="91"/>
      <c r="O24" s="93" t="str">
        <f t="shared" si="1"/>
        <v>Quentin Sugnaux</v>
      </c>
      <c r="P24" s="94">
        <f t="shared" si="2"/>
        <v>0</v>
      </c>
      <c r="Q24" s="95">
        <f t="shared" si="3"/>
        <v>3</v>
      </c>
    </row>
    <row r="25" spans="1:19" ht="12">
      <c r="A25" s="64">
        <f>A2</f>
        <v>1</v>
      </c>
      <c r="B25" s="65">
        <f>A4</f>
        <v>3</v>
      </c>
      <c r="C25" s="66" t="str">
        <f>C2</f>
        <v>Antoine Magnin</v>
      </c>
      <c r="D25" s="67" t="str">
        <f>C4</f>
        <v>Guillaume Baumgartner</v>
      </c>
      <c r="E25" s="80">
        <v>11</v>
      </c>
      <c r="F25" s="81">
        <v>0</v>
      </c>
      <c r="G25" s="80">
        <v>11</v>
      </c>
      <c r="H25" s="81">
        <v>1</v>
      </c>
      <c r="I25" s="80">
        <v>11</v>
      </c>
      <c r="J25" s="82">
        <v>2</v>
      </c>
      <c r="K25" s="71"/>
      <c r="L25" s="72"/>
      <c r="M25" s="71"/>
      <c r="N25" s="72"/>
      <c r="O25" s="73" t="str">
        <f t="shared" si="1"/>
        <v>Antoine Magnin</v>
      </c>
      <c r="P25" s="84">
        <f t="shared" si="2"/>
        <v>3</v>
      </c>
      <c r="Q25" s="75">
        <f t="shared" si="3"/>
        <v>0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Olivier Jung</v>
      </c>
      <c r="D26" s="79" t="str">
        <f>C5</f>
        <v>Arnaud Zbinden</v>
      </c>
      <c r="E26" s="80">
        <v>11</v>
      </c>
      <c r="F26" s="81">
        <v>8</v>
      </c>
      <c r="G26" s="80">
        <v>11</v>
      </c>
      <c r="H26" s="81">
        <v>4</v>
      </c>
      <c r="I26" s="80">
        <v>11</v>
      </c>
      <c r="J26" s="82">
        <v>6</v>
      </c>
      <c r="K26" s="83"/>
      <c r="L26" s="70"/>
      <c r="M26" s="83"/>
      <c r="N26" s="70"/>
      <c r="O26" s="73" t="str">
        <f t="shared" si="1"/>
        <v>Olivier Jung</v>
      </c>
      <c r="P26" s="84">
        <f t="shared" si="2"/>
        <v>3</v>
      </c>
      <c r="Q26" s="75">
        <f t="shared" si="3"/>
        <v>0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Quentin Sugnaux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Antoine Magnin</v>
      </c>
      <c r="D28" s="67" t="str">
        <f>C3</f>
        <v>Olivier Jung</v>
      </c>
      <c r="E28" s="68">
        <v>11</v>
      </c>
      <c r="F28" s="69">
        <v>4</v>
      </c>
      <c r="G28" s="68">
        <v>11</v>
      </c>
      <c r="H28" s="69">
        <v>7</v>
      </c>
      <c r="I28" s="68">
        <v>11</v>
      </c>
      <c r="J28" s="70">
        <v>6</v>
      </c>
      <c r="K28" s="71"/>
      <c r="L28" s="72"/>
      <c r="M28" s="71"/>
      <c r="N28" s="72"/>
      <c r="O28" s="73" t="str">
        <f t="shared" si="1"/>
        <v>Antoine Magnin</v>
      </c>
      <c r="P28" s="84">
        <f t="shared" si="2"/>
        <v>3</v>
      </c>
      <c r="Q28" s="75">
        <f t="shared" si="3"/>
        <v>0</v>
      </c>
    </row>
    <row r="29" spans="1:17" ht="12">
      <c r="A29" s="76">
        <f>A4</f>
        <v>3</v>
      </c>
      <c r="B29" s="77">
        <f>A7</f>
        <v>6</v>
      </c>
      <c r="C29" s="78" t="str">
        <f>C4</f>
        <v>Guillaume Baumgartner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Arnaud Zbinden</v>
      </c>
      <c r="D30" s="99" t="str">
        <f>C6</f>
        <v>Quentin Sugnaux</v>
      </c>
      <c r="E30" s="100">
        <v>11</v>
      </c>
      <c r="F30" s="101">
        <v>13</v>
      </c>
      <c r="G30" s="100">
        <v>10</v>
      </c>
      <c r="H30" s="101">
        <v>12</v>
      </c>
      <c r="I30" s="100">
        <v>11</v>
      </c>
      <c r="J30" s="102">
        <v>8</v>
      </c>
      <c r="K30" s="103">
        <v>10</v>
      </c>
      <c r="L30" s="104">
        <v>12</v>
      </c>
      <c r="M30" s="103"/>
      <c r="N30" s="104"/>
      <c r="O30" s="105" t="str">
        <f t="shared" si="1"/>
        <v>Quentin Sugnaux</v>
      </c>
      <c r="P30" s="106">
        <f t="shared" si="2"/>
        <v>1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24</v>
      </c>
      <c r="D64" s="108" t="s">
        <v>16</v>
      </c>
      <c r="E64" s="109">
        <v>4</v>
      </c>
      <c r="F64" s="110"/>
      <c r="G64" s="127" t="s">
        <v>43</v>
      </c>
      <c r="H64" s="124"/>
      <c r="I64" s="127" t="s">
        <v>43</v>
      </c>
      <c r="J64" s="128"/>
      <c r="P64" s="3"/>
      <c r="Q64" s="3"/>
    </row>
    <row r="65" spans="1:17" ht="12">
      <c r="A65" s="125">
        <v>2</v>
      </c>
      <c r="B65" s="126"/>
      <c r="C65" s="108" t="s">
        <v>25</v>
      </c>
      <c r="D65" s="108" t="s">
        <v>26</v>
      </c>
      <c r="E65" s="109">
        <v>3</v>
      </c>
      <c r="F65" s="111"/>
      <c r="G65" s="115" t="s">
        <v>43</v>
      </c>
      <c r="H65" s="126"/>
      <c r="I65" s="115" t="s">
        <v>43</v>
      </c>
      <c r="J65" s="116"/>
      <c r="P65" s="3"/>
      <c r="Q65" s="3"/>
    </row>
    <row r="66" spans="1:17" ht="12">
      <c r="A66" s="125">
        <v>3</v>
      </c>
      <c r="B66" s="126"/>
      <c r="C66" s="108" t="s">
        <v>30</v>
      </c>
      <c r="D66" s="108" t="s">
        <v>26</v>
      </c>
      <c r="E66" s="109">
        <v>2</v>
      </c>
      <c r="F66" s="111"/>
      <c r="G66" s="115" t="s">
        <v>43</v>
      </c>
      <c r="H66" s="126"/>
      <c r="I66" s="115" t="s">
        <v>43</v>
      </c>
      <c r="J66" s="116"/>
      <c r="P66" s="3"/>
      <c r="Q66" s="3"/>
    </row>
    <row r="67" spans="1:17" ht="12">
      <c r="A67" s="125">
        <v>4</v>
      </c>
      <c r="B67" s="126"/>
      <c r="C67" s="108" t="s">
        <v>29</v>
      </c>
      <c r="D67" s="108" t="s">
        <v>28</v>
      </c>
      <c r="E67" s="109">
        <v>1</v>
      </c>
      <c r="F67" s="111"/>
      <c r="G67" s="115" t="s">
        <v>43</v>
      </c>
      <c r="H67" s="126"/>
      <c r="I67" s="115" t="s">
        <v>43</v>
      </c>
      <c r="J67" s="116"/>
      <c r="P67" s="3"/>
      <c r="Q67" s="3"/>
    </row>
    <row r="68" spans="1:17" ht="12">
      <c r="A68" s="125">
        <v>5</v>
      </c>
      <c r="B68" s="126"/>
      <c r="C68" s="108" t="s">
        <v>27</v>
      </c>
      <c r="D68" s="108" t="s">
        <v>28</v>
      </c>
      <c r="E68" s="109">
        <v>0</v>
      </c>
      <c r="F68" s="111"/>
      <c r="G68" s="115"/>
      <c r="H68" s="126"/>
      <c r="I68" s="115" t="s">
        <v>43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40201</v>
      </c>
      <c r="Q1" s="7"/>
    </row>
    <row r="2" spans="1:17" ht="13.5" customHeight="1">
      <c r="A2" s="46">
        <v>1</v>
      </c>
      <c r="B2" s="47"/>
      <c r="C2" s="48" t="s">
        <v>31</v>
      </c>
      <c r="D2" s="48" t="s">
        <v>32</v>
      </c>
      <c r="E2" s="49">
        <f aca="true" t="shared" si="0" ref="E2:E7">COUNTIF($O$16:$O$30,C2)</f>
        <v>1</v>
      </c>
      <c r="F2" s="50"/>
      <c r="G2" s="51">
        <f>SUM(P16,P19,P22,P25,P28)</f>
        <v>4</v>
      </c>
      <c r="H2" s="52"/>
      <c r="I2" s="49">
        <f>SUM(Q16,Q19,Q22,Q25,Q28)</f>
        <v>10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33</v>
      </c>
      <c r="D3" s="48" t="s">
        <v>32</v>
      </c>
      <c r="E3" s="49">
        <f t="shared" si="0"/>
        <v>2</v>
      </c>
      <c r="F3" s="52"/>
      <c r="G3" s="51">
        <f>SUM(P17,P20,P23,P26,Q28)</f>
        <v>7</v>
      </c>
      <c r="H3" s="52"/>
      <c r="I3" s="54">
        <f>SUM(Q17,Q20,Q23,Q26,P28)</f>
        <v>9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34</v>
      </c>
      <c r="D4" s="48" t="s">
        <v>18</v>
      </c>
      <c r="E4" s="49">
        <f t="shared" si="0"/>
        <v>0</v>
      </c>
      <c r="F4" s="50"/>
      <c r="G4" s="51">
        <f>SUM(P18,Q20,P24,Q25,P29)</f>
        <v>3</v>
      </c>
      <c r="H4" s="52"/>
      <c r="I4" s="54">
        <f>SUM(Q18,P20,Q24,P25,Q29)</f>
        <v>12</v>
      </c>
      <c r="J4" s="55"/>
      <c r="K4" s="8"/>
      <c r="L4" s="8"/>
      <c r="M4" s="8"/>
      <c r="N4" s="8"/>
      <c r="O4" s="45" t="s">
        <v>14</v>
      </c>
      <c r="P4" s="11">
        <v>3</v>
      </c>
      <c r="Q4" s="10"/>
    </row>
    <row r="5" spans="1:17" ht="12">
      <c r="A5" s="46">
        <v>4</v>
      </c>
      <c r="B5" s="47"/>
      <c r="C5" s="48" t="s">
        <v>35</v>
      </c>
      <c r="D5" s="48" t="s">
        <v>18</v>
      </c>
      <c r="E5" s="49">
        <f t="shared" si="0"/>
        <v>4</v>
      </c>
      <c r="F5" s="52"/>
      <c r="G5" s="51">
        <f>SUM(Q18,P21,Q22,Q26,P30)</f>
        <v>12</v>
      </c>
      <c r="H5" s="52"/>
      <c r="I5" s="54">
        <f>SUM(P18,Q21,P22,P26,Q30)</f>
        <v>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36</v>
      </c>
      <c r="D6" s="48" t="s">
        <v>18</v>
      </c>
      <c r="E6" s="49">
        <f t="shared" si="0"/>
        <v>3</v>
      </c>
      <c r="F6" s="52"/>
      <c r="G6" s="51">
        <f>SUM(Q17,Q19,Q24,P27,Q30)</f>
        <v>10</v>
      </c>
      <c r="H6" s="52"/>
      <c r="I6" s="54">
        <f>SUM(P17,P19,P24,Q27,P30)</f>
        <v>3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Samuel Gilliéron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Aurélien Clerc</v>
      </c>
      <c r="D17" s="79" t="str">
        <f>C6</f>
        <v>Dario Python</v>
      </c>
      <c r="E17" s="80">
        <v>6</v>
      </c>
      <c r="F17" s="81">
        <v>11</v>
      </c>
      <c r="G17" s="80">
        <v>7</v>
      </c>
      <c r="H17" s="81">
        <v>11</v>
      </c>
      <c r="I17" s="80">
        <v>5</v>
      </c>
      <c r="J17" s="82">
        <v>11</v>
      </c>
      <c r="K17" s="83"/>
      <c r="L17" s="70"/>
      <c r="M17" s="83"/>
      <c r="N17" s="70"/>
      <c r="O17" s="73" t="str">
        <f t="shared" si="1"/>
        <v>Dario Python</v>
      </c>
      <c r="P17" s="84">
        <f t="shared" si="2"/>
        <v>0</v>
      </c>
      <c r="Q17" s="75">
        <f t="shared" si="3"/>
        <v>3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Mathieu Hüging</v>
      </c>
      <c r="D18" s="88" t="str">
        <f>C5</f>
        <v>Miquel Carré</v>
      </c>
      <c r="E18" s="89">
        <v>8</v>
      </c>
      <c r="F18" s="90">
        <v>11</v>
      </c>
      <c r="G18" s="89">
        <v>3</v>
      </c>
      <c r="H18" s="90">
        <v>11</v>
      </c>
      <c r="I18" s="89">
        <v>5</v>
      </c>
      <c r="J18" s="91">
        <v>11</v>
      </c>
      <c r="K18" s="92"/>
      <c r="L18" s="91"/>
      <c r="M18" s="92"/>
      <c r="N18" s="91"/>
      <c r="O18" s="93" t="str">
        <f t="shared" si="1"/>
        <v>Miquel Carré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Samuel Gilliéron</v>
      </c>
      <c r="D19" s="67" t="str">
        <f>C6</f>
        <v>Dario Python</v>
      </c>
      <c r="E19" s="80">
        <v>4</v>
      </c>
      <c r="F19" s="81">
        <v>11</v>
      </c>
      <c r="G19" s="80">
        <v>8</v>
      </c>
      <c r="H19" s="81">
        <v>11</v>
      </c>
      <c r="I19" s="80">
        <v>9</v>
      </c>
      <c r="J19" s="82">
        <v>11</v>
      </c>
      <c r="K19" s="71"/>
      <c r="L19" s="72"/>
      <c r="M19" s="71"/>
      <c r="N19" s="72"/>
      <c r="O19" s="73" t="str">
        <f t="shared" si="1"/>
        <v>Dario Python</v>
      </c>
      <c r="P19" s="84">
        <f t="shared" si="2"/>
        <v>0</v>
      </c>
      <c r="Q19" s="75">
        <f t="shared" si="3"/>
        <v>3</v>
      </c>
    </row>
    <row r="20" spans="1:17" ht="12">
      <c r="A20" s="76">
        <f>A3</f>
        <v>2</v>
      </c>
      <c r="B20" s="77">
        <f>A4</f>
        <v>3</v>
      </c>
      <c r="C20" s="78" t="str">
        <f>C3</f>
        <v>Aurélien Clerc</v>
      </c>
      <c r="D20" s="79" t="str">
        <f>C4</f>
        <v>Mathieu Hüging</v>
      </c>
      <c r="E20" s="68">
        <v>8</v>
      </c>
      <c r="F20" s="69">
        <v>11</v>
      </c>
      <c r="G20" s="68">
        <v>11</v>
      </c>
      <c r="H20" s="69">
        <v>5</v>
      </c>
      <c r="I20" s="68">
        <v>12</v>
      </c>
      <c r="J20" s="70">
        <v>10</v>
      </c>
      <c r="K20" s="83">
        <v>9</v>
      </c>
      <c r="L20" s="70">
        <v>11</v>
      </c>
      <c r="M20" s="83">
        <v>11</v>
      </c>
      <c r="N20" s="70">
        <v>8</v>
      </c>
      <c r="O20" s="73" t="str">
        <f t="shared" si="1"/>
        <v>Aurélien Clerc</v>
      </c>
      <c r="P20" s="84">
        <f t="shared" si="2"/>
        <v>3</v>
      </c>
      <c r="Q20" s="75">
        <f t="shared" si="3"/>
        <v>2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Miquel Carré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Samuel Gilliéron</v>
      </c>
      <c r="D22" s="67" t="str">
        <f>C5</f>
        <v>Miquel Carré</v>
      </c>
      <c r="E22" s="68">
        <v>6</v>
      </c>
      <c r="F22" s="69">
        <v>11</v>
      </c>
      <c r="G22" s="68">
        <v>8</v>
      </c>
      <c r="H22" s="69">
        <v>11</v>
      </c>
      <c r="I22" s="68">
        <v>2</v>
      </c>
      <c r="J22" s="70">
        <v>11</v>
      </c>
      <c r="K22" s="71"/>
      <c r="L22" s="72"/>
      <c r="M22" s="71"/>
      <c r="N22" s="72"/>
      <c r="O22" s="73" t="str">
        <f t="shared" si="1"/>
        <v>Miquel Carré</v>
      </c>
      <c r="P22" s="84">
        <f t="shared" si="2"/>
        <v>0</v>
      </c>
      <c r="Q22" s="75">
        <f t="shared" si="3"/>
        <v>3</v>
      </c>
    </row>
    <row r="23" spans="1:17" ht="12">
      <c r="A23" s="76">
        <f>A3</f>
        <v>2</v>
      </c>
      <c r="B23" s="77">
        <f>A7</f>
        <v>6</v>
      </c>
      <c r="C23" s="78" t="str">
        <f>C3</f>
        <v>Aurélien Clerc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Mathieu Hüging</v>
      </c>
      <c r="D24" s="88" t="str">
        <f>C6</f>
        <v>Dario Python</v>
      </c>
      <c r="E24" s="89">
        <v>9</v>
      </c>
      <c r="F24" s="90">
        <v>11</v>
      </c>
      <c r="G24" s="89">
        <v>9</v>
      </c>
      <c r="H24" s="90">
        <v>11</v>
      </c>
      <c r="I24" s="89">
        <v>4</v>
      </c>
      <c r="J24" s="91">
        <v>11</v>
      </c>
      <c r="K24" s="92"/>
      <c r="L24" s="91"/>
      <c r="M24" s="92"/>
      <c r="N24" s="91"/>
      <c r="O24" s="93" t="str">
        <f t="shared" si="1"/>
        <v>Dario Python</v>
      </c>
      <c r="P24" s="94">
        <f t="shared" si="2"/>
        <v>0</v>
      </c>
      <c r="Q24" s="95">
        <f t="shared" si="3"/>
        <v>3</v>
      </c>
    </row>
    <row r="25" spans="1:19" ht="12">
      <c r="A25" s="64">
        <f>A2</f>
        <v>1</v>
      </c>
      <c r="B25" s="65">
        <f>A4</f>
        <v>3</v>
      </c>
      <c r="C25" s="66" t="str">
        <f>C2</f>
        <v>Samuel Gilliéron</v>
      </c>
      <c r="D25" s="67" t="str">
        <f>C4</f>
        <v>Mathieu Hüging</v>
      </c>
      <c r="E25" s="80">
        <v>7</v>
      </c>
      <c r="F25" s="81">
        <v>11</v>
      </c>
      <c r="G25" s="80">
        <v>14</v>
      </c>
      <c r="H25" s="81">
        <v>12</v>
      </c>
      <c r="I25" s="80">
        <v>11</v>
      </c>
      <c r="J25" s="82">
        <v>9</v>
      </c>
      <c r="K25" s="71">
        <v>11</v>
      </c>
      <c r="L25" s="72">
        <v>9</v>
      </c>
      <c r="M25" s="71"/>
      <c r="N25" s="72"/>
      <c r="O25" s="73" t="str">
        <f t="shared" si="1"/>
        <v>Samuel Gilliéron</v>
      </c>
      <c r="P25" s="84">
        <f t="shared" si="2"/>
        <v>3</v>
      </c>
      <c r="Q25" s="75">
        <f t="shared" si="3"/>
        <v>1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Aurélien Clerc</v>
      </c>
      <c r="D26" s="79" t="str">
        <f>C5</f>
        <v>Miquel Carré</v>
      </c>
      <c r="E26" s="80">
        <v>2</v>
      </c>
      <c r="F26" s="81">
        <v>11</v>
      </c>
      <c r="G26" s="80">
        <v>4</v>
      </c>
      <c r="H26" s="81">
        <v>11</v>
      </c>
      <c r="I26" s="80">
        <v>12</v>
      </c>
      <c r="J26" s="82">
        <v>10</v>
      </c>
      <c r="K26" s="83">
        <v>6</v>
      </c>
      <c r="L26" s="70">
        <v>11</v>
      </c>
      <c r="M26" s="83"/>
      <c r="N26" s="70"/>
      <c r="O26" s="73" t="str">
        <f t="shared" si="1"/>
        <v>Miquel Carré</v>
      </c>
      <c r="P26" s="84">
        <f t="shared" si="2"/>
        <v>1</v>
      </c>
      <c r="Q26" s="75">
        <f t="shared" si="3"/>
        <v>3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Dario Python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Samuel Gilliéron</v>
      </c>
      <c r="D28" s="67" t="str">
        <f>C3</f>
        <v>Aurélien Clerc</v>
      </c>
      <c r="E28" s="68">
        <v>10</v>
      </c>
      <c r="F28" s="69">
        <v>12</v>
      </c>
      <c r="G28" s="68">
        <v>11</v>
      </c>
      <c r="H28" s="69">
        <v>7</v>
      </c>
      <c r="I28" s="68">
        <v>6</v>
      </c>
      <c r="J28" s="70">
        <v>11</v>
      </c>
      <c r="K28" s="71">
        <v>8</v>
      </c>
      <c r="L28" s="72">
        <v>11</v>
      </c>
      <c r="M28" s="71"/>
      <c r="N28" s="72"/>
      <c r="O28" s="73" t="str">
        <f t="shared" si="1"/>
        <v>Aurélien Clerc</v>
      </c>
      <c r="P28" s="84">
        <f t="shared" si="2"/>
        <v>1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Mathieu Hüging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Miquel Carré</v>
      </c>
      <c r="D30" s="99" t="str">
        <f>C6</f>
        <v>Dario Python</v>
      </c>
      <c r="E30" s="100">
        <v>11</v>
      </c>
      <c r="F30" s="101">
        <v>8</v>
      </c>
      <c r="G30" s="100">
        <v>8</v>
      </c>
      <c r="H30" s="101">
        <v>11</v>
      </c>
      <c r="I30" s="100">
        <v>11</v>
      </c>
      <c r="J30" s="102">
        <v>6</v>
      </c>
      <c r="K30" s="103">
        <v>11</v>
      </c>
      <c r="L30" s="104">
        <v>8</v>
      </c>
      <c r="M30" s="103"/>
      <c r="N30" s="104"/>
      <c r="O30" s="105" t="str">
        <f t="shared" si="1"/>
        <v>Miquel Carré</v>
      </c>
      <c r="P30" s="106">
        <f t="shared" si="2"/>
        <v>3</v>
      </c>
      <c r="Q30" s="107">
        <f t="shared" si="3"/>
        <v>1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35</v>
      </c>
      <c r="D64" s="108" t="s">
        <v>18</v>
      </c>
      <c r="E64" s="109">
        <v>4</v>
      </c>
      <c r="F64" s="110"/>
      <c r="G64" s="127" t="s">
        <v>43</v>
      </c>
      <c r="H64" s="124"/>
      <c r="I64" s="127" t="s">
        <v>43</v>
      </c>
      <c r="J64" s="128"/>
      <c r="P64" s="3"/>
      <c r="Q64" s="3"/>
    </row>
    <row r="65" spans="1:17" ht="12">
      <c r="A65" s="125">
        <v>2</v>
      </c>
      <c r="B65" s="126"/>
      <c r="C65" s="108" t="s">
        <v>36</v>
      </c>
      <c r="D65" s="108" t="s">
        <v>18</v>
      </c>
      <c r="E65" s="109">
        <v>3</v>
      </c>
      <c r="F65" s="111"/>
      <c r="G65" s="115" t="s">
        <v>43</v>
      </c>
      <c r="H65" s="126"/>
      <c r="I65" s="115" t="s">
        <v>43</v>
      </c>
      <c r="J65" s="116"/>
      <c r="P65" s="3"/>
      <c r="Q65" s="3"/>
    </row>
    <row r="66" spans="1:17" ht="12">
      <c r="A66" s="125">
        <v>3</v>
      </c>
      <c r="B66" s="126"/>
      <c r="C66" s="108" t="s">
        <v>33</v>
      </c>
      <c r="D66" s="108" t="s">
        <v>32</v>
      </c>
      <c r="E66" s="109">
        <v>2</v>
      </c>
      <c r="F66" s="111"/>
      <c r="G66" s="115" t="s">
        <v>43</v>
      </c>
      <c r="H66" s="126"/>
      <c r="I66" s="115" t="s">
        <v>43</v>
      </c>
      <c r="J66" s="116"/>
      <c r="P66" s="3"/>
      <c r="Q66" s="3"/>
    </row>
    <row r="67" spans="1:17" ht="12">
      <c r="A67" s="125">
        <v>4</v>
      </c>
      <c r="B67" s="126"/>
      <c r="C67" s="108" t="s">
        <v>31</v>
      </c>
      <c r="D67" s="108" t="s">
        <v>32</v>
      </c>
      <c r="E67" s="109">
        <v>1</v>
      </c>
      <c r="F67" s="111"/>
      <c r="G67" s="115" t="s">
        <v>43</v>
      </c>
      <c r="H67" s="126"/>
      <c r="I67" s="115" t="s">
        <v>43</v>
      </c>
      <c r="J67" s="116"/>
      <c r="P67" s="3"/>
      <c r="Q67" s="3"/>
    </row>
    <row r="68" spans="1:17" ht="12">
      <c r="A68" s="125">
        <v>5</v>
      </c>
      <c r="B68" s="126"/>
      <c r="C68" s="108" t="s">
        <v>34</v>
      </c>
      <c r="D68" s="108" t="s">
        <v>18</v>
      </c>
      <c r="E68" s="109">
        <v>0</v>
      </c>
      <c r="F68" s="111"/>
      <c r="G68" s="115"/>
      <c r="H68" s="126"/>
      <c r="I68" s="115" t="s">
        <v>43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11">
    <pageSetUpPr fitToPage="1"/>
  </sheetPr>
  <dimension ref="A1:S449"/>
  <sheetViews>
    <sheetView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40201</v>
      </c>
      <c r="Q1" s="7"/>
    </row>
    <row r="2" spans="1:17" ht="13.5" customHeight="1">
      <c r="A2" s="46">
        <v>1</v>
      </c>
      <c r="B2" s="47"/>
      <c r="C2" s="48" t="s">
        <v>37</v>
      </c>
      <c r="D2" s="48" t="s">
        <v>16</v>
      </c>
      <c r="E2" s="49">
        <f aca="true" t="shared" si="0" ref="E2:E7">COUNTIF($O$16:$O$30,C2)</f>
        <v>3</v>
      </c>
      <c r="F2" s="50"/>
      <c r="G2" s="51">
        <f>SUM(P16,P19,P22,P25,P28)</f>
        <v>10</v>
      </c>
      <c r="H2" s="52"/>
      <c r="I2" s="49">
        <f>SUM(Q16,Q19,Q22,Q25,Q28)</f>
        <v>5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38</v>
      </c>
      <c r="D3" s="48" t="s">
        <v>26</v>
      </c>
      <c r="E3" s="49">
        <f t="shared" si="0"/>
        <v>3</v>
      </c>
      <c r="F3" s="52"/>
      <c r="G3" s="51">
        <f>SUM(P17,P20,P23,P26,Q28)</f>
        <v>13</v>
      </c>
      <c r="H3" s="52"/>
      <c r="I3" s="54">
        <f>SUM(Q17,Q20,Q23,Q26,P28)</f>
        <v>1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39</v>
      </c>
      <c r="D4" s="48" t="s">
        <v>32</v>
      </c>
      <c r="E4" s="49">
        <f t="shared" si="0"/>
        <v>0</v>
      </c>
      <c r="F4" s="50"/>
      <c r="G4" s="51">
        <f>SUM(P18,Q20,P24,Q25,P29)</f>
        <v>0</v>
      </c>
      <c r="H4" s="52"/>
      <c r="I4" s="54">
        <f>SUM(Q18,P20,Q24,P25,Q29)</f>
        <v>12</v>
      </c>
      <c r="J4" s="55"/>
      <c r="K4" s="8"/>
      <c r="L4" s="8"/>
      <c r="M4" s="8"/>
      <c r="N4" s="8"/>
      <c r="O4" s="45" t="s">
        <v>14</v>
      </c>
      <c r="P4" s="11">
        <v>4</v>
      </c>
      <c r="Q4" s="10"/>
    </row>
    <row r="5" spans="1:17" ht="12">
      <c r="A5" s="46">
        <v>4</v>
      </c>
      <c r="B5" s="47"/>
      <c r="C5" s="48" t="s">
        <v>40</v>
      </c>
      <c r="D5" s="48" t="s">
        <v>18</v>
      </c>
      <c r="E5" s="49">
        <f t="shared" si="0"/>
        <v>1</v>
      </c>
      <c r="F5" s="52"/>
      <c r="G5" s="51">
        <f>SUM(Q18,P21,Q22,Q26,P30)</f>
        <v>3</v>
      </c>
      <c r="H5" s="52"/>
      <c r="I5" s="54">
        <f>SUM(P18,Q21,P22,P26,Q30)</f>
        <v>9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41</v>
      </c>
      <c r="D6" s="48" t="s">
        <v>32</v>
      </c>
      <c r="E6" s="49">
        <f t="shared" si="0"/>
        <v>3</v>
      </c>
      <c r="F6" s="52"/>
      <c r="G6" s="51">
        <f>SUM(Q17,Q19,Q24,P27,Q30)</f>
        <v>8</v>
      </c>
      <c r="H6" s="52"/>
      <c r="I6" s="54">
        <f>SUM(P17,P19,P24,Q27,P30)</f>
        <v>7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François Geng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Yann Minnig</v>
      </c>
      <c r="D17" s="79" t="str">
        <f>C6</f>
        <v>Martin Russenberger</v>
      </c>
      <c r="E17" s="80">
        <v>11</v>
      </c>
      <c r="F17" s="81">
        <v>8</v>
      </c>
      <c r="G17" s="80">
        <v>9</v>
      </c>
      <c r="H17" s="81">
        <v>1</v>
      </c>
      <c r="I17" s="80">
        <v>12</v>
      </c>
      <c r="J17" s="82">
        <v>10</v>
      </c>
      <c r="K17" s="83">
        <v>13</v>
      </c>
      <c r="L17" s="70">
        <v>11</v>
      </c>
      <c r="M17" s="83"/>
      <c r="N17" s="70"/>
      <c r="O17" s="73" t="str">
        <f t="shared" si="1"/>
        <v>Martin Russenberger</v>
      </c>
      <c r="P17" s="84">
        <f t="shared" si="2"/>
        <v>4</v>
      </c>
      <c r="Q17" s="75">
        <f t="shared" si="3"/>
        <v>0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Martin Ruffieux</v>
      </c>
      <c r="D18" s="88" t="str">
        <f>C5</f>
        <v>Hélène Hartmann</v>
      </c>
      <c r="E18" s="89">
        <v>4</v>
      </c>
      <c r="F18" s="90">
        <v>11</v>
      </c>
      <c r="G18" s="89">
        <v>3</v>
      </c>
      <c r="H18" s="90">
        <v>11</v>
      </c>
      <c r="I18" s="89">
        <v>5</v>
      </c>
      <c r="J18" s="91">
        <v>11</v>
      </c>
      <c r="K18" s="92"/>
      <c r="L18" s="91"/>
      <c r="M18" s="92"/>
      <c r="N18" s="91"/>
      <c r="O18" s="93" t="str">
        <f t="shared" si="1"/>
        <v>Hélène Hartmann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François Geng</v>
      </c>
      <c r="D19" s="67" t="str">
        <f>C6</f>
        <v>Martin Russenberger</v>
      </c>
      <c r="E19" s="80">
        <v>10</v>
      </c>
      <c r="F19" s="81">
        <v>12</v>
      </c>
      <c r="G19" s="80">
        <v>7</v>
      </c>
      <c r="H19" s="81">
        <v>11</v>
      </c>
      <c r="I19" s="80">
        <v>14</v>
      </c>
      <c r="J19" s="82">
        <v>12</v>
      </c>
      <c r="K19" s="71">
        <v>12</v>
      </c>
      <c r="L19" s="72">
        <v>10</v>
      </c>
      <c r="M19" s="71">
        <v>11</v>
      </c>
      <c r="N19" s="72">
        <v>7</v>
      </c>
      <c r="O19" s="73" t="str">
        <f t="shared" si="1"/>
        <v>François Geng</v>
      </c>
      <c r="P19" s="84">
        <f t="shared" si="2"/>
        <v>3</v>
      </c>
      <c r="Q19" s="75">
        <f t="shared" si="3"/>
        <v>2</v>
      </c>
    </row>
    <row r="20" spans="1:17" ht="12">
      <c r="A20" s="76">
        <f>A3</f>
        <v>2</v>
      </c>
      <c r="B20" s="77">
        <f>A4</f>
        <v>3</v>
      </c>
      <c r="C20" s="78" t="str">
        <f>C3</f>
        <v>Yann Minnig</v>
      </c>
      <c r="D20" s="79" t="str">
        <f>C4</f>
        <v>Martin Ruffieux</v>
      </c>
      <c r="E20" s="68">
        <v>11</v>
      </c>
      <c r="F20" s="69">
        <v>2</v>
      </c>
      <c r="G20" s="68">
        <v>11</v>
      </c>
      <c r="H20" s="69">
        <v>2</v>
      </c>
      <c r="I20" s="68">
        <v>11</v>
      </c>
      <c r="J20" s="70">
        <v>2</v>
      </c>
      <c r="K20" s="83"/>
      <c r="L20" s="70"/>
      <c r="M20" s="83"/>
      <c r="N20" s="70"/>
      <c r="O20" s="73" t="str">
        <f t="shared" si="1"/>
        <v>Yann Minnig</v>
      </c>
      <c r="P20" s="84">
        <f t="shared" si="2"/>
        <v>3</v>
      </c>
      <c r="Q20" s="75">
        <f t="shared" si="3"/>
        <v>0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Hélène Hartmann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François Geng</v>
      </c>
      <c r="D22" s="67" t="str">
        <f>C5</f>
        <v>Hélène Hartmann</v>
      </c>
      <c r="E22" s="68">
        <v>15</v>
      </c>
      <c r="F22" s="69">
        <v>13</v>
      </c>
      <c r="G22" s="68">
        <v>11</v>
      </c>
      <c r="H22" s="69">
        <v>1</v>
      </c>
      <c r="I22" s="68">
        <v>11</v>
      </c>
      <c r="J22" s="70">
        <v>8</v>
      </c>
      <c r="K22" s="71"/>
      <c r="L22" s="72"/>
      <c r="M22" s="71"/>
      <c r="N22" s="72"/>
      <c r="O22" s="73" t="str">
        <f t="shared" si="1"/>
        <v>François Geng</v>
      </c>
      <c r="P22" s="84">
        <f t="shared" si="2"/>
        <v>3</v>
      </c>
      <c r="Q22" s="75">
        <f t="shared" si="3"/>
        <v>0</v>
      </c>
    </row>
    <row r="23" spans="1:17" ht="12">
      <c r="A23" s="76">
        <f>A3</f>
        <v>2</v>
      </c>
      <c r="B23" s="77">
        <f>A7</f>
        <v>6</v>
      </c>
      <c r="C23" s="78" t="str">
        <f>C3</f>
        <v>Yann Minnig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Martin Ruffieux</v>
      </c>
      <c r="D24" s="88" t="str">
        <f>C6</f>
        <v>Martin Russenberger</v>
      </c>
      <c r="E24" s="89">
        <v>5</v>
      </c>
      <c r="F24" s="90">
        <v>11</v>
      </c>
      <c r="G24" s="89">
        <v>6</v>
      </c>
      <c r="H24" s="90">
        <v>11</v>
      </c>
      <c r="I24" s="89">
        <v>3</v>
      </c>
      <c r="J24" s="91">
        <v>11</v>
      </c>
      <c r="K24" s="92"/>
      <c r="L24" s="91"/>
      <c r="M24" s="92"/>
      <c r="N24" s="91"/>
      <c r="O24" s="93" t="str">
        <f t="shared" si="1"/>
        <v>Martin Russenberger</v>
      </c>
      <c r="P24" s="94">
        <f t="shared" si="2"/>
        <v>0</v>
      </c>
      <c r="Q24" s="95">
        <f t="shared" si="3"/>
        <v>3</v>
      </c>
    </row>
    <row r="25" spans="1:19" ht="12">
      <c r="A25" s="64">
        <f>A2</f>
        <v>1</v>
      </c>
      <c r="B25" s="65">
        <f>A4</f>
        <v>3</v>
      </c>
      <c r="C25" s="66" t="str">
        <f>C2</f>
        <v>François Geng</v>
      </c>
      <c r="D25" s="67" t="str">
        <f>C4</f>
        <v>Martin Ruffieux</v>
      </c>
      <c r="E25" s="80">
        <v>11</v>
      </c>
      <c r="F25" s="81">
        <v>7</v>
      </c>
      <c r="G25" s="80">
        <v>11</v>
      </c>
      <c r="H25" s="81">
        <v>3</v>
      </c>
      <c r="I25" s="80">
        <v>11</v>
      </c>
      <c r="J25" s="82">
        <v>1</v>
      </c>
      <c r="K25" s="71"/>
      <c r="L25" s="72"/>
      <c r="M25" s="71"/>
      <c r="N25" s="72"/>
      <c r="O25" s="73" t="str">
        <f t="shared" si="1"/>
        <v>François Geng</v>
      </c>
      <c r="P25" s="84">
        <f t="shared" si="2"/>
        <v>3</v>
      </c>
      <c r="Q25" s="75">
        <f t="shared" si="3"/>
        <v>0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Yann Minnig</v>
      </c>
      <c r="D26" s="79" t="str">
        <f>C5</f>
        <v>Hélène Hartmann</v>
      </c>
      <c r="E26" s="80">
        <v>11</v>
      </c>
      <c r="F26" s="81">
        <v>6</v>
      </c>
      <c r="G26" s="80">
        <v>11</v>
      </c>
      <c r="H26" s="81">
        <v>9</v>
      </c>
      <c r="I26" s="80">
        <v>11</v>
      </c>
      <c r="J26" s="82">
        <v>9</v>
      </c>
      <c r="K26" s="83"/>
      <c r="L26" s="70"/>
      <c r="M26" s="83"/>
      <c r="N26" s="70"/>
      <c r="O26" s="73" t="str">
        <f t="shared" si="1"/>
        <v>Yann Minnig</v>
      </c>
      <c r="P26" s="84">
        <f t="shared" si="2"/>
        <v>3</v>
      </c>
      <c r="Q26" s="75">
        <f t="shared" si="3"/>
        <v>0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Martin Russenberger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François Geng</v>
      </c>
      <c r="D28" s="67" t="str">
        <f>C3</f>
        <v>Yann Minnig</v>
      </c>
      <c r="E28" s="68">
        <v>11</v>
      </c>
      <c r="F28" s="69">
        <v>7</v>
      </c>
      <c r="G28" s="68">
        <v>9</v>
      </c>
      <c r="H28" s="69">
        <v>11</v>
      </c>
      <c r="I28" s="68">
        <v>5</v>
      </c>
      <c r="J28" s="70">
        <v>11</v>
      </c>
      <c r="K28" s="71">
        <v>4</v>
      </c>
      <c r="L28" s="72">
        <v>11</v>
      </c>
      <c r="M28" s="71"/>
      <c r="N28" s="72"/>
      <c r="O28" s="73" t="str">
        <f t="shared" si="1"/>
        <v>Yann Minnig</v>
      </c>
      <c r="P28" s="84">
        <f t="shared" si="2"/>
        <v>1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Martin Ruffieux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Hélène Hartmann</v>
      </c>
      <c r="D30" s="99" t="str">
        <f>C6</f>
        <v>Martin Russenberger</v>
      </c>
      <c r="E30" s="100">
        <v>7</v>
      </c>
      <c r="F30" s="101">
        <v>11</v>
      </c>
      <c r="G30" s="100">
        <v>11</v>
      </c>
      <c r="H30" s="101">
        <v>13</v>
      </c>
      <c r="I30" s="100">
        <v>6</v>
      </c>
      <c r="J30" s="102">
        <v>11</v>
      </c>
      <c r="K30" s="103"/>
      <c r="L30" s="104"/>
      <c r="M30" s="103"/>
      <c r="N30" s="104"/>
      <c r="O30" s="105" t="str">
        <f t="shared" si="1"/>
        <v>Martin Russenberger</v>
      </c>
      <c r="P30" s="106">
        <f t="shared" si="2"/>
        <v>0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38</v>
      </c>
      <c r="D64" s="108" t="s">
        <v>26</v>
      </c>
      <c r="E64" s="109">
        <v>3</v>
      </c>
      <c r="F64" s="110"/>
      <c r="G64" s="127">
        <v>7</v>
      </c>
      <c r="H64" s="124"/>
      <c r="I64" s="127">
        <v>1.4406779661016949</v>
      </c>
      <c r="J64" s="128"/>
      <c r="P64" s="3"/>
      <c r="Q64" s="3"/>
    </row>
    <row r="65" spans="1:17" ht="12">
      <c r="A65" s="125">
        <v>2</v>
      </c>
      <c r="B65" s="126"/>
      <c r="C65" s="108" t="s">
        <v>37</v>
      </c>
      <c r="D65" s="108" t="s">
        <v>16</v>
      </c>
      <c r="E65" s="109">
        <v>3</v>
      </c>
      <c r="F65" s="111"/>
      <c r="G65" s="115">
        <v>0.8</v>
      </c>
      <c r="H65" s="126"/>
      <c r="I65" s="115">
        <v>0.9021739130434783</v>
      </c>
      <c r="J65" s="116"/>
      <c r="P65" s="3"/>
      <c r="Q65" s="3"/>
    </row>
    <row r="66" spans="1:17" ht="12">
      <c r="A66" s="125">
        <v>3</v>
      </c>
      <c r="B66" s="126"/>
      <c r="C66" s="108" t="s">
        <v>41</v>
      </c>
      <c r="D66" s="108" t="s">
        <v>32</v>
      </c>
      <c r="E66" s="109">
        <v>3</v>
      </c>
      <c r="F66" s="111"/>
      <c r="G66" s="115">
        <v>0.2857142857142857</v>
      </c>
      <c r="H66" s="126"/>
      <c r="I66" s="115">
        <v>0.8282828282828283</v>
      </c>
      <c r="J66" s="116"/>
      <c r="P66" s="3"/>
      <c r="Q66" s="3"/>
    </row>
    <row r="67" spans="1:17" ht="12">
      <c r="A67" s="125">
        <v>4</v>
      </c>
      <c r="B67" s="126"/>
      <c r="C67" s="108" t="s">
        <v>40</v>
      </c>
      <c r="D67" s="108" t="s">
        <v>18</v>
      </c>
      <c r="E67" s="109">
        <v>1</v>
      </c>
      <c r="F67" s="111"/>
      <c r="G67" s="115" t="s">
        <v>43</v>
      </c>
      <c r="H67" s="126"/>
      <c r="I67" s="115" t="s">
        <v>43</v>
      </c>
      <c r="J67" s="116"/>
      <c r="P67" s="3"/>
      <c r="Q67" s="3"/>
    </row>
    <row r="68" spans="1:17" ht="12">
      <c r="A68" s="125">
        <v>5</v>
      </c>
      <c r="B68" s="126"/>
      <c r="C68" s="108" t="s">
        <v>39</v>
      </c>
      <c r="D68" s="108" t="s">
        <v>32</v>
      </c>
      <c r="E68" s="109">
        <v>0</v>
      </c>
      <c r="F68" s="111"/>
      <c r="G68" s="115"/>
      <c r="H68" s="126"/>
      <c r="I68" s="115" t="s">
        <v>43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43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