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6" yWindow="65476" windowWidth="16480" windowHeight="9920" activeTab="0"/>
  </bookViews>
  <sheets>
    <sheet name="Groupe 1" sheetId="1" r:id="rId1"/>
    <sheet name="Groupe 2" sheetId="2" r:id="rId2"/>
    <sheet name="Groupe3" sheetId="3" r:id="rId3"/>
  </sheets>
  <externalReferences>
    <externalReference r:id="rId6"/>
    <externalReference r:id="rId7"/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<sst xmlns="http://schemas.openxmlformats.org/spreadsheetml/2006/main" count="140" uniqueCount="35">
  <si>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</si>
  <si>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</si>
  <si>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</si>
  <si>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</si>
  <si>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</si>
  <si>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</si>
  <si>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</si>
  <si>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</si>
  <si>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</si>
  <si>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</si>
  <si>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</si>
  <si>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</si>
  <si>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</si>
  <si>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</si>
  <si>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</si>
  <si>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Kenneth Manixab</t>
  </si>
  <si>
    <t>Villars-sur-Glâne</t>
  </si>
  <si>
    <t>Aurélien Jaquet</t>
  </si>
  <si>
    <t>Rossens</t>
  </si>
  <si>
    <t>Clément Castella</t>
  </si>
  <si>
    <t>Domdidier</t>
  </si>
  <si>
    <t>Gabriel Meylan</t>
  </si>
  <si>
    <t>Fribourg</t>
  </si>
  <si>
    <t>Nikola Stankovic</t>
  </si>
  <si>
    <t>Cyrille Curtenaz</t>
  </si>
  <si>
    <t>Vanessa Grand</t>
  </si>
  <si>
    <t>Elliot Suter</t>
  </si>
  <si>
    <t>Nicolas Butty</t>
  </si>
  <si>
    <t>Joshua Rolle</t>
  </si>
  <si>
    <t>Rafael von Gunten</t>
  </si>
  <si>
    <t>Bulle</t>
  </si>
  <si>
    <t>Adrien Rossier</t>
  </si>
  <si>
    <t>Flavio Da Silva</t>
  </si>
  <si>
    <t>Leo Thommen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</si>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</sst>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2-2013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41342</v>
      </c>
      <c r="Q1" s="127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4</v>
      </c>
      <c r="F2" s="47"/>
      <c r="G2" s="48">
        <f>SUM(P16,P19,P22,P25,P28)</f>
        <v>12</v>
      </c>
      <c r="H2" s="49"/>
      <c r="I2" s="46">
        <f>SUM(Q16,Q19,Q22,Q25,Q28)</f>
        <v>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2</v>
      </c>
      <c r="F3" s="49"/>
      <c r="G3" s="48">
        <f>SUM(P17,P20,P23,P26,Q28)</f>
        <v>6</v>
      </c>
      <c r="H3" s="49"/>
      <c r="I3" s="51">
        <f>SUM(Q17,Q20,Q23,Q26,P28)</f>
        <v>6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20</v>
      </c>
      <c r="E4" s="46">
        <f t="shared" si="0"/>
        <v>3</v>
      </c>
      <c r="F4" s="47"/>
      <c r="G4" s="48">
        <f>SUM(P18,Q20,P24,Q25,P29)</f>
        <v>9</v>
      </c>
      <c r="H4" s="49"/>
      <c r="I4" s="51">
        <f>SUM(Q18,P20,Q24,P25,Q29)</f>
        <v>3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21</v>
      </c>
      <c r="D5" s="45" t="s">
        <v>22</v>
      </c>
      <c r="E5" s="46">
        <f t="shared" si="0"/>
        <v>1</v>
      </c>
      <c r="F5" s="49"/>
      <c r="G5" s="48">
        <f>SUM(Q18,P21,Q22,Q26,P30)</f>
        <v>3</v>
      </c>
      <c r="H5" s="49"/>
      <c r="I5" s="51">
        <f>SUM(P18,Q21,P22,P26,Q30)</f>
        <v>11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23</v>
      </c>
      <c r="D6" s="45" t="s">
        <v>22</v>
      </c>
      <c r="E6" s="46">
        <f t="shared" si="0"/>
        <v>0</v>
      </c>
      <c r="F6" s="49"/>
      <c r="G6" s="48">
        <f>SUM(Q17,Q19,Q24,P27,Q30)</f>
        <v>2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Kenneth Manixab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Aurélien Jaquet</v>
      </c>
      <c r="D17" s="83" t="str">
        <f>C6</f>
        <v>Nikola Stankovic</v>
      </c>
      <c r="E17" s="84">
        <v>11</v>
      </c>
      <c r="F17" s="85">
        <v>6</v>
      </c>
      <c r="G17" s="84">
        <v>11</v>
      </c>
      <c r="H17" s="85">
        <v>8</v>
      </c>
      <c r="I17" s="84">
        <v>11</v>
      </c>
      <c r="J17" s="86">
        <v>3</v>
      </c>
      <c r="K17" s="87"/>
      <c r="L17" s="74"/>
      <c r="M17" s="87"/>
      <c r="N17" s="74"/>
      <c r="O17" s="77" t="str">
        <f t="shared" si="1"/>
        <v>Aurélien Jaquet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Clément Castella</v>
      </c>
      <c r="D18" s="92" t="str">
        <f>C5</f>
        <v>Gabriel Meylan</v>
      </c>
      <c r="E18" s="93">
        <v>11</v>
      </c>
      <c r="F18" s="94">
        <v>4</v>
      </c>
      <c r="G18" s="93">
        <v>15</v>
      </c>
      <c r="H18" s="94">
        <v>13</v>
      </c>
      <c r="I18" s="93">
        <v>13</v>
      </c>
      <c r="J18" s="95">
        <v>11</v>
      </c>
      <c r="K18" s="96"/>
      <c r="L18" s="95"/>
      <c r="M18" s="96"/>
      <c r="N18" s="95"/>
      <c r="O18" s="97" t="str">
        <f t="shared" si="1"/>
        <v>Clément Castella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Kenneth Manixab</v>
      </c>
      <c r="D19" s="71" t="str">
        <f>C6</f>
        <v>Nikola Stankovic</v>
      </c>
      <c r="E19" s="84">
        <v>11</v>
      </c>
      <c r="F19" s="85">
        <v>3</v>
      </c>
      <c r="G19" s="84">
        <v>11</v>
      </c>
      <c r="H19" s="85">
        <v>5</v>
      </c>
      <c r="I19" s="84">
        <v>11</v>
      </c>
      <c r="J19" s="86">
        <v>7</v>
      </c>
      <c r="K19" s="75"/>
      <c r="L19" s="76"/>
      <c r="M19" s="75"/>
      <c r="N19" s="76"/>
      <c r="O19" s="77" t="str">
        <f t="shared" si="1"/>
        <v>Kenneth Manixab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Aurélien Jaquet</v>
      </c>
      <c r="D20" s="83" t="str">
        <f>C4</f>
        <v>Clément Castella</v>
      </c>
      <c r="E20" s="72">
        <v>6</v>
      </c>
      <c r="F20" s="73">
        <v>11</v>
      </c>
      <c r="G20" s="72">
        <v>11</v>
      </c>
      <c r="H20" s="73">
        <v>13</v>
      </c>
      <c r="I20" s="72">
        <v>8</v>
      </c>
      <c r="J20" s="74">
        <v>11</v>
      </c>
      <c r="K20" s="87"/>
      <c r="L20" s="74"/>
      <c r="M20" s="87"/>
      <c r="N20" s="74"/>
      <c r="O20" s="77" t="str">
        <f t="shared" si="1"/>
        <v>Clément Castella</v>
      </c>
      <c r="P20" s="88">
        <f t="shared" si="2"/>
        <v>0</v>
      </c>
      <c r="Q20" s="79">
        <f t="shared" si="3"/>
        <v>3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Gabriel Meylan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Kenneth Manixab</v>
      </c>
      <c r="D22" s="71" t="str">
        <f>C5</f>
        <v>Gabriel Meylan</v>
      </c>
      <c r="E22" s="72">
        <v>11</v>
      </c>
      <c r="F22" s="73">
        <v>6</v>
      </c>
      <c r="G22" s="72">
        <v>11</v>
      </c>
      <c r="H22" s="73">
        <v>5</v>
      </c>
      <c r="I22" s="72">
        <v>11</v>
      </c>
      <c r="J22" s="74">
        <v>8</v>
      </c>
      <c r="K22" s="75"/>
      <c r="L22" s="76"/>
      <c r="M22" s="75"/>
      <c r="N22" s="76"/>
      <c r="O22" s="77" t="str">
        <f t="shared" si="1"/>
        <v>Kenneth Manixab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Aurélien Jaquet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Clément Castella</v>
      </c>
      <c r="D24" s="92" t="str">
        <f>C6</f>
        <v>Nikola Stankovic</v>
      </c>
      <c r="E24" s="93">
        <v>13</v>
      </c>
      <c r="F24" s="94">
        <v>11</v>
      </c>
      <c r="G24" s="93">
        <v>11</v>
      </c>
      <c r="H24" s="94">
        <v>3</v>
      </c>
      <c r="I24" s="93">
        <v>11</v>
      </c>
      <c r="J24" s="95">
        <v>8</v>
      </c>
      <c r="K24" s="96"/>
      <c r="L24" s="95"/>
      <c r="M24" s="96"/>
      <c r="N24" s="95"/>
      <c r="O24" s="97" t="str">
        <f t="shared" si="1"/>
        <v>Clément Castella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Kenneth Manixab</v>
      </c>
      <c r="D25" s="71" t="str">
        <f>C4</f>
        <v>Clément Castella</v>
      </c>
      <c r="E25" s="84">
        <v>11</v>
      </c>
      <c r="F25" s="85">
        <v>8</v>
      </c>
      <c r="G25" s="84">
        <v>11</v>
      </c>
      <c r="H25" s="85">
        <v>2</v>
      </c>
      <c r="I25" s="84">
        <v>11</v>
      </c>
      <c r="J25" s="86">
        <v>9</v>
      </c>
      <c r="K25" s="75"/>
      <c r="L25" s="76"/>
      <c r="M25" s="75"/>
      <c r="N25" s="76"/>
      <c r="O25" s="77" t="str">
        <f t="shared" si="1"/>
        <v>Kenneth Manixab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Aurélien Jaquet</v>
      </c>
      <c r="D26" s="83" t="str">
        <f>C5</f>
        <v>Gabriel Meylan</v>
      </c>
      <c r="E26" s="84">
        <v>11</v>
      </c>
      <c r="F26" s="85">
        <v>7</v>
      </c>
      <c r="G26" s="84">
        <v>11</v>
      </c>
      <c r="H26" s="85">
        <v>6</v>
      </c>
      <c r="I26" s="84">
        <v>11</v>
      </c>
      <c r="J26" s="86">
        <v>5</v>
      </c>
      <c r="K26" s="87"/>
      <c r="L26" s="74"/>
      <c r="M26" s="87"/>
      <c r="N26" s="74"/>
      <c r="O26" s="77" t="str">
        <f t="shared" si="1"/>
        <v>Aurélien Jaquet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Nikola Stankovic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Kenneth Manixab</v>
      </c>
      <c r="D28" s="71" t="str">
        <f>C3</f>
        <v>Aurélien Jaquet</v>
      </c>
      <c r="E28" s="72">
        <v>11</v>
      </c>
      <c r="F28" s="73">
        <v>6</v>
      </c>
      <c r="G28" s="72">
        <v>11</v>
      </c>
      <c r="H28" s="73">
        <v>9</v>
      </c>
      <c r="I28" s="72">
        <v>11</v>
      </c>
      <c r="J28" s="74">
        <v>9</v>
      </c>
      <c r="K28" s="75"/>
      <c r="L28" s="76"/>
      <c r="M28" s="75"/>
      <c r="N28" s="76"/>
      <c r="O28" s="77" t="str">
        <f t="shared" si="1"/>
        <v>Kenneth Manixab</v>
      </c>
      <c r="P28" s="88">
        <f t="shared" si="2"/>
        <v>3</v>
      </c>
      <c r="Q28" s="79">
        <f t="shared" si="3"/>
        <v>0</v>
      </c>
    </row>
    <row r="29" spans="1:17" ht="12">
      <c r="A29" s="80">
        <f>A4</f>
        <v>3</v>
      </c>
      <c r="B29" s="81">
        <f>A7</f>
        <v>6</v>
      </c>
      <c r="C29" s="82" t="str">
        <f>C4</f>
        <v>Clément Castella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Gabriel Meylan</v>
      </c>
      <c r="D30" s="103" t="str">
        <f>C6</f>
        <v>Nikola Stankovic</v>
      </c>
      <c r="E30" s="104">
        <v>6</v>
      </c>
      <c r="F30" s="105">
        <v>11</v>
      </c>
      <c r="G30" s="104">
        <v>11</v>
      </c>
      <c r="H30" s="105">
        <v>9</v>
      </c>
      <c r="I30" s="104">
        <v>11</v>
      </c>
      <c r="J30" s="106">
        <v>8</v>
      </c>
      <c r="K30" s="107">
        <v>7</v>
      </c>
      <c r="L30" s="108">
        <v>11</v>
      </c>
      <c r="M30" s="107">
        <v>11</v>
      </c>
      <c r="N30" s="108">
        <v>7</v>
      </c>
      <c r="O30" s="109" t="str">
        <f t="shared" si="1"/>
        <v>Gabriel Meylan</v>
      </c>
      <c r="P30" s="110">
        <f t="shared" si="2"/>
        <v>3</v>
      </c>
      <c r="Q30" s="111">
        <f t="shared" si="3"/>
        <v>2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16"/>
      <c r="C64" s="61" t="s">
        <v>15</v>
      </c>
      <c r="D64" s="61" t="s">
        <v>16</v>
      </c>
      <c r="E64" s="62">
        <v>4</v>
      </c>
      <c r="F64" s="63"/>
      <c r="G64" s="119" t="s">
        <v>34</v>
      </c>
      <c r="H64" s="116"/>
      <c r="I64" s="119" t="s">
        <v>34</v>
      </c>
      <c r="J64" s="121"/>
      <c r="P64" s="3"/>
      <c r="Q64" s="3"/>
    </row>
    <row r="65" spans="1:17" ht="12">
      <c r="A65" s="117">
        <v>2</v>
      </c>
      <c r="B65" s="118"/>
      <c r="C65" s="61" t="s">
        <v>19</v>
      </c>
      <c r="D65" s="61" t="s">
        <v>20</v>
      </c>
      <c r="E65" s="62">
        <v>3</v>
      </c>
      <c r="F65" s="64"/>
      <c r="G65" s="120" t="s">
        <v>34</v>
      </c>
      <c r="H65" s="118"/>
      <c r="I65" s="120" t="s">
        <v>34</v>
      </c>
      <c r="J65" s="122"/>
      <c r="P65" s="3"/>
      <c r="Q65" s="3"/>
    </row>
    <row r="66" spans="1:17" ht="12">
      <c r="A66" s="117">
        <v>3</v>
      </c>
      <c r="B66" s="118"/>
      <c r="C66" s="61" t="s">
        <v>17</v>
      </c>
      <c r="D66" s="61" t="s">
        <v>18</v>
      </c>
      <c r="E66" s="62">
        <v>2</v>
      </c>
      <c r="F66" s="64"/>
      <c r="G66" s="120" t="s">
        <v>34</v>
      </c>
      <c r="H66" s="118"/>
      <c r="I66" s="120" t="s">
        <v>34</v>
      </c>
      <c r="J66" s="122"/>
      <c r="P66" s="3"/>
      <c r="Q66" s="3"/>
    </row>
    <row r="67" spans="1:17" ht="12">
      <c r="A67" s="117">
        <v>4</v>
      </c>
      <c r="B67" s="118"/>
      <c r="C67" s="61" t="s">
        <v>21</v>
      </c>
      <c r="D67" s="61" t="s">
        <v>22</v>
      </c>
      <c r="E67" s="62">
        <v>1</v>
      </c>
      <c r="F67" s="64"/>
      <c r="G67" s="120" t="s">
        <v>34</v>
      </c>
      <c r="H67" s="118"/>
      <c r="I67" s="120" t="s">
        <v>34</v>
      </c>
      <c r="J67" s="122"/>
      <c r="P67" s="3"/>
      <c r="Q67" s="3"/>
    </row>
    <row r="68" spans="1:17" ht="12">
      <c r="A68" s="117">
        <v>5</v>
      </c>
      <c r="B68" s="118"/>
      <c r="C68" s="61" t="s">
        <v>23</v>
      </c>
      <c r="D68" s="61" t="s">
        <v>22</v>
      </c>
      <c r="E68" s="62">
        <v>0</v>
      </c>
      <c r="F68" s="64"/>
      <c r="G68" s="120"/>
      <c r="H68" s="118"/>
      <c r="I68" s="120" t="s">
        <v>34</v>
      </c>
      <c r="J68" s="122"/>
      <c r="P68" s="3"/>
      <c r="Q68" s="3"/>
    </row>
    <row r="69" spans="1:17" ht="12.75" thickBot="1">
      <c r="A69" s="123">
        <v>6</v>
      </c>
      <c r="B69" s="124"/>
      <c r="C69" s="65"/>
      <c r="D69" s="65"/>
      <c r="E69" s="66">
        <v>0</v>
      </c>
      <c r="F69" s="67"/>
      <c r="G69" s="125"/>
      <c r="H69" s="124"/>
      <c r="I69" s="125" t="s">
        <v>34</v>
      </c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8:H68"/>
    <mergeCell ref="G69:H69"/>
    <mergeCell ref="G63:H63"/>
    <mergeCell ref="I68:J68"/>
    <mergeCell ref="I63:J63"/>
    <mergeCell ref="G64:H64"/>
    <mergeCell ref="G65:H65"/>
    <mergeCell ref="G66:H66"/>
    <mergeCell ref="G67:H67"/>
    <mergeCell ref="I64:J64"/>
    <mergeCell ref="P1:Q1"/>
    <mergeCell ref="I65:J65"/>
    <mergeCell ref="I66:J66"/>
    <mergeCell ref="I67:J67"/>
    <mergeCell ref="I69:J69"/>
    <mergeCell ref="K15:L15"/>
    <mergeCell ref="M15:N15"/>
    <mergeCell ref="A64:B64"/>
    <mergeCell ref="A65:B65"/>
    <mergeCell ref="A66:B66"/>
    <mergeCell ref="A67:B67"/>
    <mergeCell ref="A68:B68"/>
    <mergeCell ref="A69:B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zoomScale="125" zoomScaleNormal="125" workbookViewId="0" topLeftCell="A1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41342</v>
      </c>
      <c r="Q1" s="127"/>
    </row>
    <row r="2" spans="1:17" ht="13.5" customHeight="1">
      <c r="A2" s="43">
        <v>1</v>
      </c>
      <c r="B2" s="44"/>
      <c r="C2" s="45" t="s">
        <v>24</v>
      </c>
      <c r="D2" s="45" t="s">
        <v>18</v>
      </c>
      <c r="E2" s="46">
        <f aca="true" t="shared" si="0" ref="E2:E7">COUNTIF($O$16:$O$30,C2)</f>
        <v>3</v>
      </c>
      <c r="F2" s="47"/>
      <c r="G2" s="48">
        <f>SUM(P16,P19,P22,P25,P28)</f>
        <v>9</v>
      </c>
      <c r="H2" s="49"/>
      <c r="I2" s="46">
        <f>SUM(Q16,Q19,Q22,Q25,Q28)</f>
        <v>4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25</v>
      </c>
      <c r="D3" s="45" t="s">
        <v>18</v>
      </c>
      <c r="E3" s="46">
        <f t="shared" si="0"/>
        <v>1</v>
      </c>
      <c r="F3" s="49"/>
      <c r="G3" s="48">
        <f>SUM(P17,P20,P23,P26,Q28)</f>
        <v>5</v>
      </c>
      <c r="H3" s="49"/>
      <c r="I3" s="51">
        <f>SUM(Q17,Q20,Q23,Q26,P28)</f>
        <v>9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26</v>
      </c>
      <c r="D4" s="45" t="s">
        <v>22</v>
      </c>
      <c r="E4" s="46">
        <f t="shared" si="0"/>
        <v>2</v>
      </c>
      <c r="F4" s="47"/>
      <c r="G4" s="48">
        <f>SUM(P18,Q20,P24,Q25,P29)</f>
        <v>6</v>
      </c>
      <c r="H4" s="49"/>
      <c r="I4" s="51">
        <f>SUM(Q18,P20,Q24,P25,Q29)</f>
        <v>7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">
      <c r="A5" s="43">
        <v>4</v>
      </c>
      <c r="B5" s="44"/>
      <c r="C5" s="45" t="s">
        <v>27</v>
      </c>
      <c r="D5" s="45" t="s">
        <v>18</v>
      </c>
      <c r="E5" s="46">
        <f t="shared" si="0"/>
        <v>0</v>
      </c>
      <c r="F5" s="49"/>
      <c r="G5" s="48">
        <f>SUM(Q18,P21,Q22,Q26,P30)</f>
        <v>2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28</v>
      </c>
      <c r="D6" s="45" t="s">
        <v>18</v>
      </c>
      <c r="E6" s="46">
        <f t="shared" si="0"/>
        <v>4</v>
      </c>
      <c r="F6" s="49"/>
      <c r="G6" s="48">
        <f>SUM(Q17,Q19,Q24,P27,Q30)</f>
        <v>12</v>
      </c>
      <c r="H6" s="49"/>
      <c r="I6" s="51">
        <f>SUM(P17,P19,P24,Q27,P30)</f>
        <v>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Cyrille Curtenaz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Vanessa Grand</v>
      </c>
      <c r="D17" s="83" t="str">
        <f>C6</f>
        <v>Joshua Rolle</v>
      </c>
      <c r="E17" s="84">
        <v>11</v>
      </c>
      <c r="F17" s="85">
        <v>5</v>
      </c>
      <c r="G17" s="84">
        <v>4</v>
      </c>
      <c r="H17" s="85">
        <v>11</v>
      </c>
      <c r="I17" s="84">
        <v>11</v>
      </c>
      <c r="J17" s="86">
        <v>13</v>
      </c>
      <c r="K17" s="87">
        <v>11</v>
      </c>
      <c r="L17" s="74">
        <v>13</v>
      </c>
      <c r="M17" s="87"/>
      <c r="N17" s="74"/>
      <c r="O17" s="77" t="str">
        <f t="shared" si="1"/>
        <v>Joshua Rolle</v>
      </c>
      <c r="P17" s="88">
        <f t="shared" si="2"/>
        <v>1</v>
      </c>
      <c r="Q17" s="79">
        <f t="shared" si="3"/>
        <v>3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Elliot Suter</v>
      </c>
      <c r="D18" s="92" t="str">
        <f>C5</f>
        <v>Nicolas Butty</v>
      </c>
      <c r="E18" s="93">
        <v>11</v>
      </c>
      <c r="F18" s="94">
        <v>9</v>
      </c>
      <c r="G18" s="93">
        <v>15</v>
      </c>
      <c r="H18" s="94">
        <v>13</v>
      </c>
      <c r="I18" s="93">
        <v>4</v>
      </c>
      <c r="J18" s="95">
        <v>11</v>
      </c>
      <c r="K18" s="96">
        <v>11</v>
      </c>
      <c r="L18" s="95">
        <v>9</v>
      </c>
      <c r="M18" s="96"/>
      <c r="N18" s="95"/>
      <c r="O18" s="97" t="str">
        <f t="shared" si="1"/>
        <v>Elliot Suter</v>
      </c>
      <c r="P18" s="98">
        <f t="shared" si="2"/>
        <v>3</v>
      </c>
      <c r="Q18" s="99">
        <f t="shared" si="3"/>
        <v>1</v>
      </c>
    </row>
    <row r="19" spans="1:17" ht="12">
      <c r="A19" s="68">
        <f>A2</f>
        <v>1</v>
      </c>
      <c r="B19" s="69">
        <f>A6</f>
        <v>5</v>
      </c>
      <c r="C19" s="70" t="str">
        <f>C2</f>
        <v>Cyrille Curtenaz</v>
      </c>
      <c r="D19" s="71" t="str">
        <f>C6</f>
        <v>Joshua Rolle</v>
      </c>
      <c r="E19" s="84">
        <v>7</v>
      </c>
      <c r="F19" s="85">
        <v>11</v>
      </c>
      <c r="G19" s="84">
        <v>7</v>
      </c>
      <c r="H19" s="85">
        <v>11</v>
      </c>
      <c r="I19" s="84">
        <v>10</v>
      </c>
      <c r="J19" s="86">
        <v>12</v>
      </c>
      <c r="K19" s="75"/>
      <c r="L19" s="76"/>
      <c r="M19" s="75"/>
      <c r="N19" s="76"/>
      <c r="O19" s="77" t="str">
        <f t="shared" si="1"/>
        <v>Joshua Rolle</v>
      </c>
      <c r="P19" s="88">
        <f t="shared" si="2"/>
        <v>0</v>
      </c>
      <c r="Q19" s="79">
        <f t="shared" si="3"/>
        <v>3</v>
      </c>
    </row>
    <row r="20" spans="1:17" ht="12">
      <c r="A20" s="80">
        <f>A3</f>
        <v>2</v>
      </c>
      <c r="B20" s="81">
        <f>A4</f>
        <v>3</v>
      </c>
      <c r="C20" s="82" t="str">
        <f>C3</f>
        <v>Vanessa Grand</v>
      </c>
      <c r="D20" s="83" t="str">
        <f>C4</f>
        <v>Elliot Suter</v>
      </c>
      <c r="E20" s="72">
        <v>8</v>
      </c>
      <c r="F20" s="73">
        <v>11</v>
      </c>
      <c r="G20" s="72">
        <v>8</v>
      </c>
      <c r="H20" s="73">
        <v>11</v>
      </c>
      <c r="I20" s="72">
        <v>4</v>
      </c>
      <c r="J20" s="74">
        <v>11</v>
      </c>
      <c r="K20" s="87"/>
      <c r="L20" s="74"/>
      <c r="M20" s="87"/>
      <c r="N20" s="74"/>
      <c r="O20" s="77" t="str">
        <f t="shared" si="1"/>
        <v>Elliot Suter</v>
      </c>
      <c r="P20" s="88">
        <f t="shared" si="2"/>
        <v>0</v>
      </c>
      <c r="Q20" s="79">
        <f t="shared" si="3"/>
        <v>3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Nicolas Butty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Cyrille Curtenaz</v>
      </c>
      <c r="D22" s="71" t="str">
        <f>C5</f>
        <v>Nicolas Butty</v>
      </c>
      <c r="E22" s="72">
        <v>11</v>
      </c>
      <c r="F22" s="73">
        <v>1</v>
      </c>
      <c r="G22" s="72">
        <v>11</v>
      </c>
      <c r="H22" s="73">
        <v>6</v>
      </c>
      <c r="I22" s="72">
        <v>11</v>
      </c>
      <c r="J22" s="74">
        <v>4</v>
      </c>
      <c r="K22" s="75"/>
      <c r="L22" s="76"/>
      <c r="M22" s="75"/>
      <c r="N22" s="76"/>
      <c r="O22" s="77" t="str">
        <f t="shared" si="1"/>
        <v>Cyrille Curtenaz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Vanessa Grand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Elliot Suter</v>
      </c>
      <c r="D24" s="92" t="str">
        <f>C6</f>
        <v>Joshua Rolle</v>
      </c>
      <c r="E24" s="93">
        <v>6</v>
      </c>
      <c r="F24" s="94">
        <v>11</v>
      </c>
      <c r="G24" s="93">
        <v>4</v>
      </c>
      <c r="H24" s="94">
        <v>11</v>
      </c>
      <c r="I24" s="93">
        <v>5</v>
      </c>
      <c r="J24" s="95">
        <v>11</v>
      </c>
      <c r="K24" s="96"/>
      <c r="L24" s="95"/>
      <c r="M24" s="96"/>
      <c r="N24" s="95"/>
      <c r="O24" s="97" t="str">
        <f t="shared" si="1"/>
        <v>Joshua Rolle</v>
      </c>
      <c r="P24" s="98">
        <f t="shared" si="2"/>
        <v>0</v>
      </c>
      <c r="Q24" s="99">
        <f t="shared" si="3"/>
        <v>3</v>
      </c>
    </row>
    <row r="25" spans="1:19" ht="12">
      <c r="A25" s="68">
        <f>A2</f>
        <v>1</v>
      </c>
      <c r="B25" s="69">
        <f>A4</f>
        <v>3</v>
      </c>
      <c r="C25" s="70" t="str">
        <f>C2</f>
        <v>Cyrille Curtenaz</v>
      </c>
      <c r="D25" s="71" t="str">
        <f>C4</f>
        <v>Elliot Suter</v>
      </c>
      <c r="E25" s="84">
        <v>11</v>
      </c>
      <c r="F25" s="85">
        <v>8</v>
      </c>
      <c r="G25" s="84">
        <v>11</v>
      </c>
      <c r="H25" s="85">
        <v>5</v>
      </c>
      <c r="I25" s="84">
        <v>11</v>
      </c>
      <c r="J25" s="86">
        <v>3</v>
      </c>
      <c r="K25" s="75"/>
      <c r="L25" s="76"/>
      <c r="M25" s="75"/>
      <c r="N25" s="76"/>
      <c r="O25" s="77" t="str">
        <f t="shared" si="1"/>
        <v>Cyrille Curtenaz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Vanessa Grand</v>
      </c>
      <c r="D26" s="83" t="str">
        <f>C5</f>
        <v>Nicolas Butty</v>
      </c>
      <c r="E26" s="84">
        <v>11</v>
      </c>
      <c r="F26" s="85">
        <v>3</v>
      </c>
      <c r="G26" s="84">
        <v>12</v>
      </c>
      <c r="H26" s="85">
        <v>10</v>
      </c>
      <c r="I26" s="84">
        <v>11</v>
      </c>
      <c r="J26" s="86">
        <v>9</v>
      </c>
      <c r="K26" s="87"/>
      <c r="L26" s="74"/>
      <c r="M26" s="87"/>
      <c r="N26" s="74"/>
      <c r="O26" s="77" t="str">
        <f t="shared" si="1"/>
        <v>Vanessa Grand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Joshua Rolle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Cyrille Curtenaz</v>
      </c>
      <c r="D28" s="71" t="str">
        <f>C3</f>
        <v>Vanessa Grand</v>
      </c>
      <c r="E28" s="72">
        <v>10</v>
      </c>
      <c r="F28" s="73">
        <v>12</v>
      </c>
      <c r="G28" s="72">
        <v>11</v>
      </c>
      <c r="H28" s="73">
        <v>9</v>
      </c>
      <c r="I28" s="72">
        <v>12</v>
      </c>
      <c r="J28" s="74">
        <v>10</v>
      </c>
      <c r="K28" s="75">
        <v>11</v>
      </c>
      <c r="L28" s="76">
        <v>6</v>
      </c>
      <c r="M28" s="75"/>
      <c r="N28" s="76"/>
      <c r="O28" s="77" t="str">
        <f t="shared" si="1"/>
        <v>Cyrille Curtenaz</v>
      </c>
      <c r="P28" s="88">
        <f t="shared" si="2"/>
        <v>3</v>
      </c>
      <c r="Q28" s="79">
        <f t="shared" si="3"/>
        <v>1</v>
      </c>
    </row>
    <row r="29" spans="1:17" ht="12">
      <c r="A29" s="80">
        <f>A4</f>
        <v>3</v>
      </c>
      <c r="B29" s="81">
        <f>A7</f>
        <v>6</v>
      </c>
      <c r="C29" s="82" t="str">
        <f>C4</f>
        <v>Elliot Suter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Nicolas Butty</v>
      </c>
      <c r="D30" s="103" t="str">
        <f>C6</f>
        <v>Joshua Rolle</v>
      </c>
      <c r="E30" s="104">
        <v>11</v>
      </c>
      <c r="F30" s="105">
        <v>6</v>
      </c>
      <c r="G30" s="104">
        <v>3</v>
      </c>
      <c r="H30" s="105">
        <v>11</v>
      </c>
      <c r="I30" s="104">
        <v>5</v>
      </c>
      <c r="J30" s="106">
        <v>11</v>
      </c>
      <c r="K30" s="107">
        <v>5</v>
      </c>
      <c r="L30" s="108">
        <v>11</v>
      </c>
      <c r="M30" s="107"/>
      <c r="N30" s="108"/>
      <c r="O30" s="109" t="str">
        <f t="shared" si="1"/>
        <v>Joshua Rolle</v>
      </c>
      <c r="P30" s="110">
        <f t="shared" si="2"/>
        <v>1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16"/>
      <c r="C64" s="61" t="s">
        <v>28</v>
      </c>
      <c r="D64" s="61" t="s">
        <v>18</v>
      </c>
      <c r="E64" s="62">
        <v>4</v>
      </c>
      <c r="F64" s="63"/>
      <c r="G64" s="119" t="s">
        <v>34</v>
      </c>
      <c r="H64" s="116"/>
      <c r="I64" s="119" t="s">
        <v>34</v>
      </c>
      <c r="J64" s="121"/>
      <c r="P64" s="3"/>
      <c r="Q64" s="3"/>
    </row>
    <row r="65" spans="1:17" ht="12">
      <c r="A65" s="117">
        <v>2</v>
      </c>
      <c r="B65" s="118"/>
      <c r="C65" s="61" t="s">
        <v>24</v>
      </c>
      <c r="D65" s="61" t="s">
        <v>18</v>
      </c>
      <c r="E65" s="62">
        <v>3</v>
      </c>
      <c r="F65" s="64"/>
      <c r="G65" s="120" t="s">
        <v>34</v>
      </c>
      <c r="H65" s="118"/>
      <c r="I65" s="120" t="s">
        <v>34</v>
      </c>
      <c r="J65" s="122"/>
      <c r="P65" s="3"/>
      <c r="Q65" s="3"/>
    </row>
    <row r="66" spans="1:17" ht="12">
      <c r="A66" s="117">
        <v>3</v>
      </c>
      <c r="B66" s="118"/>
      <c r="C66" s="61" t="s">
        <v>26</v>
      </c>
      <c r="D66" s="61" t="s">
        <v>22</v>
      </c>
      <c r="E66" s="62">
        <v>2</v>
      </c>
      <c r="F66" s="64"/>
      <c r="G66" s="120" t="s">
        <v>34</v>
      </c>
      <c r="H66" s="118"/>
      <c r="I66" s="120" t="s">
        <v>34</v>
      </c>
      <c r="J66" s="122"/>
      <c r="P66" s="3"/>
      <c r="Q66" s="3"/>
    </row>
    <row r="67" spans="1:17" ht="12">
      <c r="A67" s="117">
        <v>4</v>
      </c>
      <c r="B67" s="118"/>
      <c r="C67" s="61" t="s">
        <v>25</v>
      </c>
      <c r="D67" s="61" t="s">
        <v>18</v>
      </c>
      <c r="E67" s="62">
        <v>1</v>
      </c>
      <c r="F67" s="64"/>
      <c r="G67" s="120" t="s">
        <v>34</v>
      </c>
      <c r="H67" s="118"/>
      <c r="I67" s="120" t="s">
        <v>34</v>
      </c>
      <c r="J67" s="122"/>
      <c r="P67" s="3"/>
      <c r="Q67" s="3"/>
    </row>
    <row r="68" spans="1:17" ht="12">
      <c r="A68" s="117">
        <v>5</v>
      </c>
      <c r="B68" s="118"/>
      <c r="C68" s="61" t="s">
        <v>27</v>
      </c>
      <c r="D68" s="61" t="s">
        <v>18</v>
      </c>
      <c r="E68" s="62">
        <v>0</v>
      </c>
      <c r="F68" s="64"/>
      <c r="G68" s="120"/>
      <c r="H68" s="118"/>
      <c r="I68" s="120" t="s">
        <v>34</v>
      </c>
      <c r="J68" s="122"/>
      <c r="P68" s="3"/>
      <c r="Q68" s="3"/>
    </row>
    <row r="69" spans="1:17" ht="12.75" thickBot="1">
      <c r="A69" s="123">
        <v>6</v>
      </c>
      <c r="B69" s="124"/>
      <c r="C69" s="65"/>
      <c r="D69" s="65"/>
      <c r="E69" s="66">
        <v>0</v>
      </c>
      <c r="F69" s="67"/>
      <c r="G69" s="125"/>
      <c r="H69" s="124"/>
      <c r="I69" s="125" t="s">
        <v>34</v>
      </c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8:B68"/>
    <mergeCell ref="A69:B69"/>
    <mergeCell ref="G64:H64"/>
    <mergeCell ref="A64:B64"/>
    <mergeCell ref="A65:B65"/>
    <mergeCell ref="A66:B66"/>
    <mergeCell ref="A67:B67"/>
    <mergeCell ref="G65:H65"/>
    <mergeCell ref="G66:H66"/>
    <mergeCell ref="G67:H67"/>
    <mergeCell ref="P1:Q1"/>
    <mergeCell ref="I64:J64"/>
    <mergeCell ref="I65:J65"/>
    <mergeCell ref="I66:J66"/>
    <mergeCell ref="I67:J67"/>
    <mergeCell ref="K15:L15"/>
    <mergeCell ref="M15:N15"/>
    <mergeCell ref="G68:H68"/>
    <mergeCell ref="G69:H69"/>
    <mergeCell ref="G63:H63"/>
    <mergeCell ref="I68:J68"/>
    <mergeCell ref="I63:J63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41342</v>
      </c>
      <c r="Q1" s="127"/>
    </row>
    <row r="2" spans="1:17" ht="13.5" customHeight="1">
      <c r="A2" s="43">
        <v>1</v>
      </c>
      <c r="B2" s="44"/>
      <c r="C2" s="45" t="s">
        <v>29</v>
      </c>
      <c r="D2" s="45" t="s">
        <v>30</v>
      </c>
      <c r="E2" s="46">
        <f>COUNTIF($O$16:$O$21,C2)</f>
        <v>2</v>
      </c>
      <c r="F2" s="47"/>
      <c r="G2" s="48">
        <f>SUM(P16,P18,P20)</f>
        <v>7</v>
      </c>
      <c r="H2" s="49"/>
      <c r="I2" s="46">
        <f>SUM(Q16,Q18,Q20)</f>
        <v>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31</v>
      </c>
      <c r="D3" s="45" t="s">
        <v>18</v>
      </c>
      <c r="E3" s="46">
        <f>COUNTIF($O$16:$O$21,C3)</f>
        <v>2</v>
      </c>
      <c r="F3" s="49"/>
      <c r="G3" s="48">
        <f>SUM(P17,P19,Q20)</f>
        <v>8</v>
      </c>
      <c r="H3" s="49"/>
      <c r="I3" s="51">
        <f>SUM(Q17,Q19,P20)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32</v>
      </c>
      <c r="D4" s="45" t="s">
        <v>18</v>
      </c>
      <c r="E4" s="46">
        <f>COUNTIF($O$16:$O$21,C4)</f>
        <v>1</v>
      </c>
      <c r="F4" s="47"/>
      <c r="G4" s="48">
        <f>SUM(Q17,Q18,P21)</f>
        <v>3</v>
      </c>
      <c r="H4" s="49"/>
      <c r="I4" s="51">
        <f>SUM(P17,P18,Q21)</f>
        <v>8</v>
      </c>
      <c r="J4" s="52"/>
      <c r="K4" s="6"/>
      <c r="L4" s="6"/>
      <c r="M4" s="6"/>
      <c r="N4" s="6"/>
      <c r="O4" s="5" t="s">
        <v>14</v>
      </c>
      <c r="P4" s="112">
        <v>3</v>
      </c>
      <c r="Q4" s="8"/>
    </row>
    <row r="5" spans="1:17" ht="12.75" thickBot="1">
      <c r="A5" s="53">
        <v>4</v>
      </c>
      <c r="B5" s="54"/>
      <c r="C5" s="55" t="s">
        <v>33</v>
      </c>
      <c r="D5" s="55" t="s">
        <v>22</v>
      </c>
      <c r="E5" s="56">
        <f>COUNTIF($O$16:$O$21,C5)</f>
        <v>1</v>
      </c>
      <c r="F5" s="57"/>
      <c r="G5" s="58">
        <f>SUM(Q16,Q19,Q21)</f>
        <v>3</v>
      </c>
      <c r="H5" s="57"/>
      <c r="I5" s="59">
        <f>SUM(P16,P19,P21)</f>
        <v>6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A5</f>
        <v>4</v>
      </c>
      <c r="C16" s="70" t="str">
        <f>C2</f>
        <v>Rafael von Gunten</v>
      </c>
      <c r="D16" s="71" t="str">
        <f>C5</f>
        <v>Leo Thommen</v>
      </c>
      <c r="E16" s="72">
        <v>13</v>
      </c>
      <c r="F16" s="73">
        <v>11</v>
      </c>
      <c r="G16" s="72">
        <v>11</v>
      </c>
      <c r="H16" s="73">
        <v>6</v>
      </c>
      <c r="I16" s="72">
        <v>11</v>
      </c>
      <c r="J16" s="74">
        <v>7</v>
      </c>
      <c r="K16" s="75"/>
      <c r="L16" s="76"/>
      <c r="M16" s="75"/>
      <c r="N16" s="76"/>
      <c r="O16" s="77" t="str">
        <f aca="true" t="shared" si="0" ref="O16:O21">IF(AND(P16&lt;3,Q16&lt;3),"",IF(P16=3,C16,D16))</f>
        <v>Rafael von Gunten</v>
      </c>
      <c r="P16" s="78">
        <f aca="true" t="shared" si="1" ref="P16:P21">(E16&gt;F16)+(G16&gt;H16)+(I16&gt;J16)+(K16&gt;L16)+(M16&gt;N16)</f>
        <v>3</v>
      </c>
      <c r="Q16" s="79">
        <f aca="true" t="shared" si="2" ref="Q16:Q21">(E16&lt;F16)+(G16&lt;H16)+(I16&lt;J16)+(K16&lt;L16)+(M16&lt;N16)</f>
        <v>0</v>
      </c>
    </row>
    <row r="17" spans="1:17" ht="12.75" thickBot="1">
      <c r="A17" s="89">
        <f>A3</f>
        <v>2</v>
      </c>
      <c r="B17" s="90">
        <f>A4</f>
        <v>3</v>
      </c>
      <c r="C17" s="91" t="str">
        <f>C3</f>
        <v>Adrien Rossier</v>
      </c>
      <c r="D17" s="92" t="str">
        <f>C4</f>
        <v>Flavio Da Silva</v>
      </c>
      <c r="E17" s="93">
        <v>11</v>
      </c>
      <c r="F17" s="94">
        <v>7</v>
      </c>
      <c r="G17" s="93">
        <v>7</v>
      </c>
      <c r="H17" s="94">
        <v>11</v>
      </c>
      <c r="I17" s="93">
        <v>11</v>
      </c>
      <c r="J17" s="95">
        <v>4</v>
      </c>
      <c r="K17" s="96">
        <v>10</v>
      </c>
      <c r="L17" s="95">
        <v>12</v>
      </c>
      <c r="M17" s="96">
        <v>10</v>
      </c>
      <c r="N17" s="95">
        <v>12</v>
      </c>
      <c r="O17" s="97" t="str">
        <f t="shared" si="0"/>
        <v>Flavio Da Silva</v>
      </c>
      <c r="P17" s="98">
        <f t="shared" si="1"/>
        <v>2</v>
      </c>
      <c r="Q17" s="99">
        <f t="shared" si="2"/>
        <v>3</v>
      </c>
    </row>
    <row r="18" spans="1:17" ht="12">
      <c r="A18" s="68">
        <f>A2</f>
        <v>1</v>
      </c>
      <c r="B18" s="69">
        <f>A4</f>
        <v>3</v>
      </c>
      <c r="C18" s="70" t="str">
        <f>C2</f>
        <v>Rafael von Gunten</v>
      </c>
      <c r="D18" s="71" t="str">
        <f>C4</f>
        <v>Flavio Da Silva</v>
      </c>
      <c r="E18" s="84">
        <v>11</v>
      </c>
      <c r="F18" s="85">
        <v>5</v>
      </c>
      <c r="G18" s="84">
        <v>11</v>
      </c>
      <c r="H18" s="85">
        <v>1</v>
      </c>
      <c r="I18" s="84">
        <v>11</v>
      </c>
      <c r="J18" s="86">
        <v>2</v>
      </c>
      <c r="K18" s="75"/>
      <c r="L18" s="76"/>
      <c r="M18" s="75"/>
      <c r="N18" s="76"/>
      <c r="O18" s="77" t="str">
        <f t="shared" si="0"/>
        <v>Rafael von Gunten</v>
      </c>
      <c r="P18" s="88">
        <f t="shared" si="1"/>
        <v>3</v>
      </c>
      <c r="Q18" s="79">
        <f t="shared" si="2"/>
        <v>0</v>
      </c>
    </row>
    <row r="19" spans="1:17" ht="12.75" thickBot="1">
      <c r="A19" s="89">
        <f>A3</f>
        <v>2</v>
      </c>
      <c r="B19" s="90">
        <f>A5</f>
        <v>4</v>
      </c>
      <c r="C19" s="91" t="str">
        <f>C3</f>
        <v>Adrien Rossier</v>
      </c>
      <c r="D19" s="92" t="str">
        <f>C5</f>
        <v>Leo Thommen</v>
      </c>
      <c r="E19" s="93">
        <v>13</v>
      </c>
      <c r="F19" s="94">
        <v>11</v>
      </c>
      <c r="G19" s="93">
        <v>13</v>
      </c>
      <c r="H19" s="94">
        <v>11</v>
      </c>
      <c r="I19" s="93">
        <v>11</v>
      </c>
      <c r="J19" s="95">
        <v>9</v>
      </c>
      <c r="K19" s="96"/>
      <c r="L19" s="95"/>
      <c r="M19" s="96"/>
      <c r="N19" s="95"/>
      <c r="O19" s="97" t="str">
        <f t="shared" si="0"/>
        <v>Adrien Rossier</v>
      </c>
      <c r="P19" s="98">
        <f t="shared" si="1"/>
        <v>3</v>
      </c>
      <c r="Q19" s="99">
        <f t="shared" si="2"/>
        <v>0</v>
      </c>
    </row>
    <row r="20" spans="1:17" ht="12">
      <c r="A20" s="68">
        <f>A2</f>
        <v>1</v>
      </c>
      <c r="B20" s="69">
        <f>A3</f>
        <v>2</v>
      </c>
      <c r="C20" s="70" t="str">
        <f>C2</f>
        <v>Rafael von Gunten</v>
      </c>
      <c r="D20" s="71" t="str">
        <f>C3</f>
        <v>Adrien Rossier</v>
      </c>
      <c r="E20" s="72">
        <v>11</v>
      </c>
      <c r="F20" s="73">
        <v>8</v>
      </c>
      <c r="G20" s="72">
        <v>10</v>
      </c>
      <c r="H20" s="73">
        <v>12</v>
      </c>
      <c r="I20" s="72">
        <v>10</v>
      </c>
      <c r="J20" s="74">
        <v>12</v>
      </c>
      <c r="K20" s="75">
        <v>11</v>
      </c>
      <c r="L20" s="76">
        <v>13</v>
      </c>
      <c r="M20" s="75"/>
      <c r="N20" s="76"/>
      <c r="O20" s="77" t="str">
        <f t="shared" si="0"/>
        <v>Adrien Rossier</v>
      </c>
      <c r="P20" s="88">
        <f t="shared" si="1"/>
        <v>1</v>
      </c>
      <c r="Q20" s="79">
        <f t="shared" si="2"/>
        <v>3</v>
      </c>
    </row>
    <row r="21" spans="1:17" ht="12.75" thickBot="1">
      <c r="A21" s="100">
        <f>A4</f>
        <v>3</v>
      </c>
      <c r="B21" s="101">
        <f>A5</f>
        <v>4</v>
      </c>
      <c r="C21" s="102" t="str">
        <f>C4</f>
        <v>Flavio Da Silva</v>
      </c>
      <c r="D21" s="103" t="str">
        <f>C5</f>
        <v>Leo Thommen</v>
      </c>
      <c r="E21" s="104">
        <v>4</v>
      </c>
      <c r="F21" s="105">
        <v>11</v>
      </c>
      <c r="G21" s="104">
        <v>5</v>
      </c>
      <c r="H21" s="105">
        <v>11</v>
      </c>
      <c r="I21" s="104">
        <v>3</v>
      </c>
      <c r="J21" s="106">
        <v>11</v>
      </c>
      <c r="K21" s="107"/>
      <c r="L21" s="108"/>
      <c r="M21" s="107"/>
      <c r="N21" s="108"/>
      <c r="O21" s="109" t="str">
        <f t="shared" si="0"/>
        <v>Leo Thommen</v>
      </c>
      <c r="P21" s="110">
        <f t="shared" si="1"/>
        <v>0</v>
      </c>
      <c r="Q21" s="111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16"/>
      <c r="C64" s="61" t="s">
        <v>31</v>
      </c>
      <c r="D64" s="61" t="s">
        <v>18</v>
      </c>
      <c r="E64" s="62">
        <v>2</v>
      </c>
      <c r="F64" s="63"/>
      <c r="G64" s="119">
        <v>3</v>
      </c>
      <c r="H64" s="116"/>
      <c r="I64" s="119" t="s">
        <v>34</v>
      </c>
      <c r="J64" s="121"/>
      <c r="P64" s="3"/>
      <c r="Q64" s="3"/>
    </row>
    <row r="65" spans="1:17" ht="12">
      <c r="A65" s="117">
        <v>2</v>
      </c>
      <c r="B65" s="118"/>
      <c r="C65" s="61" t="s">
        <v>29</v>
      </c>
      <c r="D65" s="61" t="s">
        <v>30</v>
      </c>
      <c r="E65" s="62">
        <v>2</v>
      </c>
      <c r="F65" s="64"/>
      <c r="G65" s="120">
        <v>1</v>
      </c>
      <c r="H65" s="118"/>
      <c r="I65" s="120" t="s">
        <v>34</v>
      </c>
      <c r="J65" s="122"/>
      <c r="P65" s="3"/>
      <c r="Q65" s="3"/>
    </row>
    <row r="66" spans="1:17" ht="12">
      <c r="A66" s="117">
        <v>3</v>
      </c>
      <c r="B66" s="118"/>
      <c r="C66" s="61" t="s">
        <v>33</v>
      </c>
      <c r="D66" s="61" t="s">
        <v>22</v>
      </c>
      <c r="E66" s="62">
        <v>1</v>
      </c>
      <c r="F66" s="64"/>
      <c r="G66" s="120">
        <v>3</v>
      </c>
      <c r="H66" s="118"/>
      <c r="I66" s="120" t="s">
        <v>34</v>
      </c>
      <c r="J66" s="122"/>
      <c r="P66" s="3"/>
      <c r="Q66" s="3"/>
    </row>
    <row r="67" spans="1:17" ht="12.75" thickBot="1">
      <c r="A67" s="123">
        <v>4</v>
      </c>
      <c r="B67" s="124"/>
      <c r="C67" s="65" t="s">
        <v>32</v>
      </c>
      <c r="D67" s="65" t="s">
        <v>18</v>
      </c>
      <c r="E67" s="66">
        <v>1</v>
      </c>
      <c r="F67" s="67"/>
      <c r="G67" s="125">
        <v>0</v>
      </c>
      <c r="H67" s="124"/>
      <c r="I67" s="125" t="s">
        <v>34</v>
      </c>
      <c r="J67" s="126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A67:B67"/>
    <mergeCell ref="A66:B66"/>
    <mergeCell ref="A64:B64"/>
    <mergeCell ref="A65:B65"/>
    <mergeCell ref="G67:H67"/>
    <mergeCell ref="G63:H63"/>
    <mergeCell ref="I63:J63"/>
    <mergeCell ref="G64:H64"/>
    <mergeCell ref="G65:H65"/>
    <mergeCell ref="G66:H66"/>
    <mergeCell ref="I64:J64"/>
    <mergeCell ref="I65:J65"/>
    <mergeCell ref="I66:J66"/>
    <mergeCell ref="I67:J67"/>
    <mergeCell ref="M15:N15"/>
    <mergeCell ref="P1:Q1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2013-03-09T09:45:16Z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