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0" yWindow="1120" windowWidth="18020" windowHeight="8160" activeTab="3"/>
  </bookViews>
  <sheets>
    <sheet name="Groupe 1" sheetId="1" r:id="rId1"/>
    <sheet name="Groupe 2" sheetId="2" r:id="rId2"/>
    <sheet name="Groupe 3" sheetId="3" r:id="rId3"/>
    <sheet name="Groupe 4" sheetId="4" r:id="rId4"/>
  </sheets>
  <externalReferences>
    <externalReference r:id="rId7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<sst xmlns="http://schemas.openxmlformats.org/spreadsheetml/2006/main" count="200" uniqueCount="47">
  <si>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</si>
  <si>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</si>
  <si>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</si>
  <si>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</si>
  <si>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</si>
  <si>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</si>
  <si>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</si>
  <si>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</si>
  <si>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</si>
  <si>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</si>
  <si>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</si>
  <si>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</si>
  <si>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</si>
  <si>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</si>
  <si>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</si>
  <si>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Florian Meyer</t>
  </si>
  <si>
    <t>Fribourg</t>
  </si>
  <si>
    <t>Joris Schaer</t>
  </si>
  <si>
    <t>Avry-Rosé</t>
  </si>
  <si>
    <t>Nicolas Mauron</t>
  </si>
  <si>
    <t>Félix Widmer</t>
  </si>
  <si>
    <t>Villars-sur-Glâne</t>
  </si>
  <si>
    <t>Salomé Simonet</t>
  </si>
  <si>
    <t>Alphonse Excoffier</t>
  </si>
  <si>
    <t xml:space="preserve"> </t>
  </si>
  <si>
    <t>Alexandre Vasco</t>
  </si>
  <si>
    <t>Samuel Riedo</t>
  </si>
  <si>
    <t>Düdingen</t>
  </si>
  <si>
    <t xml:space="preserve">Dani Bugnon </t>
  </si>
  <si>
    <t>Domdidier</t>
  </si>
  <si>
    <t>Yohan Keller</t>
  </si>
  <si>
    <t>Bastian Stampfli</t>
  </si>
  <si>
    <t xml:space="preserve">Arnaud Zbinden </t>
  </si>
  <si>
    <t>Ludovic Burgy</t>
  </si>
  <si>
    <t>Samuel Coquoz</t>
  </si>
  <si>
    <t>Bulle</t>
  </si>
  <si>
    <t>Noël Girardin</t>
  </si>
  <si>
    <t>Baptiste Pochon</t>
  </si>
  <si>
    <t>Aurélien Clerc</t>
  </si>
  <si>
    <t>Rossens</t>
  </si>
  <si>
    <t>Simon Terrettaz</t>
  </si>
  <si>
    <t>Sébastien Audergon</t>
  </si>
  <si>
    <t>Dario Thurnherr</t>
  </si>
  <si>
    <t>Antoine Caron</t>
  </si>
  <si>
    <t>Cyrille Gobet</t>
  </si>
  <si>
    <t>Ursy</t>
  </si>
  <si>
    <t>Samuel Gilliéron</t>
  </si>
</sst>
</file>

<file path=xl/styles.xml><?xml version="1.0" encoding="utf-8"?>
<styleSheet xmlns="http://schemas.openxmlformats.org/spreadsheetml/2006/main">
  <numFmts count="45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&quot;sFr&quot;* #,##0.00_-;\-&quot;sFr&quot;* #,##0.00_-;_-&quot;sFr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 horizontal="centerContinuous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2" borderId="26" xfId="0" applyFill="1" applyBorder="1" applyAlignment="1" applyProtection="1">
      <alignment/>
      <protection locked="0"/>
    </xf>
    <xf numFmtId="0" fontId="0" fillId="2" borderId="27" xfId="0" applyFill="1" applyBorder="1" applyAlignment="1" applyProtection="1">
      <alignment/>
      <protection locked="0"/>
    </xf>
    <xf numFmtId="0" fontId="0" fillId="2" borderId="28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32" xfId="0" applyFill="1" applyBorder="1" applyAlignment="1" applyProtection="1">
      <alignment/>
      <protection locked="0"/>
    </xf>
    <xf numFmtId="0" fontId="0" fillId="2" borderId="33" xfId="0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/>
      <protection locked="0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centerContinuous"/>
    </xf>
    <xf numFmtId="0" fontId="0" fillId="2" borderId="36" xfId="0" applyFill="1" applyBorder="1" applyAlignment="1" quotePrefix="1">
      <alignment horizontal="centerContinuous"/>
    </xf>
    <xf numFmtId="0" fontId="0" fillId="2" borderId="35" xfId="0" applyFill="1" applyBorder="1" applyAlignment="1">
      <alignment horizontal="centerContinuous"/>
    </xf>
    <xf numFmtId="0" fontId="0" fillId="2" borderId="36" xfId="0" applyFill="1" applyBorder="1" applyAlignment="1">
      <alignment horizontal="centerContinuous"/>
    </xf>
    <xf numFmtId="0" fontId="0" fillId="2" borderId="37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38" xfId="0" applyFill="1" applyBorder="1" applyAlignment="1">
      <alignment horizontal="centerContinuous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30" xfId="0" applyFill="1" applyBorder="1" applyAlignment="1">
      <alignment horizontal="centerContinuous"/>
    </xf>
    <xf numFmtId="0" fontId="0" fillId="2" borderId="41" xfId="0" applyFill="1" applyBorder="1" applyAlignment="1">
      <alignment horizontal="centerContinuous"/>
    </xf>
    <xf numFmtId="0" fontId="0" fillId="2" borderId="40" xfId="0" applyFill="1" applyBorder="1" applyAlignment="1">
      <alignment horizontal="centerContinuous"/>
    </xf>
    <xf numFmtId="0" fontId="0" fillId="2" borderId="42" xfId="0" applyFill="1" applyBorder="1" applyAlignment="1">
      <alignment horizontal="centerContinuous"/>
    </xf>
    <xf numFmtId="0" fontId="0" fillId="2" borderId="43" xfId="0" applyFill="1" applyBorder="1" applyAlignment="1">
      <alignment horizontal="centerContinuous"/>
    </xf>
    <xf numFmtId="0" fontId="0" fillId="2" borderId="4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6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52" xfId="0" applyFill="1" applyBorder="1" applyAlignment="1">
      <alignment/>
    </xf>
    <xf numFmtId="0" fontId="0" fillId="2" borderId="53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56" xfId="0" applyFill="1" applyBorder="1" applyAlignment="1">
      <alignment/>
    </xf>
    <xf numFmtId="0" fontId="0" fillId="2" borderId="57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2" fillId="2" borderId="58" xfId="0" applyFont="1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2" fillId="2" borderId="60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centerContinuous" vertical="center"/>
      <protection locked="0"/>
    </xf>
    <xf numFmtId="0" fontId="2" fillId="2" borderId="59" xfId="0" applyFont="1" applyFill="1" applyBorder="1" applyAlignment="1" applyProtection="1">
      <alignment horizontal="centerContinuous" vertical="center"/>
      <protection locked="0"/>
    </xf>
    <xf numFmtId="0" fontId="2" fillId="2" borderId="61" xfId="0" applyFont="1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2" fillId="2" borderId="48" xfId="0" applyFont="1" applyFill="1" applyBorder="1" applyAlignment="1" applyProtection="1">
      <alignment horizontal="centerContinuous" vertical="center"/>
      <protection locked="0"/>
    </xf>
    <xf numFmtId="0" fontId="2" fillId="2" borderId="17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2" fillId="2" borderId="63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horizontal="centerContinuous" vertical="center"/>
      <protection locked="0"/>
    </xf>
    <xf numFmtId="0" fontId="2" fillId="2" borderId="53" xfId="0" applyFont="1" applyFill="1" applyBorder="1" applyAlignment="1" applyProtection="1">
      <alignment horizontal="centerContinuous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08-2009\Accessoires\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workbookViewId="0" topLeftCell="A15">
      <selection activeCell="A64" sqref="A64:J69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39830</v>
      </c>
      <c r="Q1" s="7"/>
    </row>
    <row r="2" spans="1:17" ht="13.5" customHeight="1">
      <c r="A2" s="74">
        <v>1</v>
      </c>
      <c r="B2" s="75"/>
      <c r="C2" s="51" t="s">
        <v>15</v>
      </c>
      <c r="D2" s="51" t="s">
        <v>16</v>
      </c>
      <c r="E2" s="76">
        <f aca="true" t="shared" si="0" ref="E2:E7">COUNTIF($O$16:$O$30,C2)</f>
        <v>1</v>
      </c>
      <c r="F2" s="77"/>
      <c r="G2" s="78">
        <f>SUM(P16,P19,P22,P25,P28)</f>
        <v>6</v>
      </c>
      <c r="H2" s="79"/>
      <c r="I2" s="76">
        <f>SUM(Q16,Q19,Q22,Q25,Q28)</f>
        <v>12</v>
      </c>
      <c r="J2" s="80"/>
      <c r="K2" s="8"/>
      <c r="L2" s="8"/>
      <c r="M2" s="8"/>
      <c r="N2" s="8"/>
      <c r="O2" s="9"/>
      <c r="P2" s="10"/>
      <c r="Q2" s="10"/>
    </row>
    <row r="3" spans="1:17" ht="13.5" customHeight="1">
      <c r="A3" s="74">
        <v>2</v>
      </c>
      <c r="B3" s="75"/>
      <c r="C3" s="51" t="s">
        <v>17</v>
      </c>
      <c r="D3" s="51" t="s">
        <v>18</v>
      </c>
      <c r="E3" s="76">
        <f t="shared" si="0"/>
        <v>4</v>
      </c>
      <c r="F3" s="79"/>
      <c r="G3" s="78">
        <f>SUM(P17,P20,P23,P26,Q28)</f>
        <v>12</v>
      </c>
      <c r="H3" s="79"/>
      <c r="I3" s="81">
        <f>SUM(Q17,Q20,Q23,Q26,P28)</f>
        <v>6</v>
      </c>
      <c r="J3" s="82"/>
      <c r="K3" s="8"/>
      <c r="L3" s="8"/>
      <c r="M3" s="8"/>
      <c r="N3" s="8"/>
      <c r="O3" s="11"/>
      <c r="P3" s="12"/>
      <c r="Q3" s="12"/>
    </row>
    <row r="4" spans="1:17" ht="12">
      <c r="A4" s="74">
        <v>3</v>
      </c>
      <c r="B4" s="75"/>
      <c r="C4" s="51" t="s">
        <v>19</v>
      </c>
      <c r="D4" s="51" t="s">
        <v>16</v>
      </c>
      <c r="E4" s="76">
        <f t="shared" si="0"/>
        <v>4</v>
      </c>
      <c r="F4" s="77"/>
      <c r="G4" s="78">
        <f>SUM(P18,Q20,P24,Q25,P29)</f>
        <v>12</v>
      </c>
      <c r="H4" s="79"/>
      <c r="I4" s="81">
        <f>SUM(Q18,P20,Q24,P25,Q29)</f>
        <v>9</v>
      </c>
      <c r="J4" s="82"/>
      <c r="K4" s="8"/>
      <c r="L4" s="8"/>
      <c r="M4" s="8"/>
      <c r="N4" s="8"/>
      <c r="O4" s="73" t="s">
        <v>14</v>
      </c>
      <c r="P4" s="11">
        <v>1</v>
      </c>
      <c r="Q4" s="10"/>
    </row>
    <row r="5" spans="1:17" ht="12">
      <c r="A5" s="74">
        <v>4</v>
      </c>
      <c r="B5" s="75"/>
      <c r="C5" s="51" t="s">
        <v>20</v>
      </c>
      <c r="D5" s="51" t="s">
        <v>21</v>
      </c>
      <c r="E5" s="76">
        <f t="shared" si="0"/>
        <v>2</v>
      </c>
      <c r="F5" s="79"/>
      <c r="G5" s="78">
        <f>SUM(Q18,P21,Q22,Q26,P30)</f>
        <v>11</v>
      </c>
      <c r="H5" s="79"/>
      <c r="I5" s="81">
        <f>SUM(P18,Q21,P22,P26,Q30)</f>
        <v>10</v>
      </c>
      <c r="J5" s="82"/>
      <c r="K5" s="8"/>
      <c r="L5" s="8"/>
      <c r="M5" s="8"/>
      <c r="N5" s="8"/>
      <c r="O5" s="9"/>
      <c r="P5" s="11"/>
      <c r="Q5" s="10"/>
    </row>
    <row r="6" spans="1:17" ht="12">
      <c r="A6" s="74">
        <v>5</v>
      </c>
      <c r="B6" s="75"/>
      <c r="C6" s="51" t="s">
        <v>22</v>
      </c>
      <c r="D6" s="51" t="s">
        <v>16</v>
      </c>
      <c r="E6" s="76">
        <f t="shared" si="0"/>
        <v>4</v>
      </c>
      <c r="F6" s="79"/>
      <c r="G6" s="78">
        <f>SUM(Q17,Q19,Q24,P27,Q30)</f>
        <v>14</v>
      </c>
      <c r="H6" s="79"/>
      <c r="I6" s="81">
        <f>SUM(P17,P19,P24,Q27,P30)</f>
        <v>4</v>
      </c>
      <c r="J6" s="82"/>
      <c r="K6" s="8"/>
      <c r="L6" s="8"/>
      <c r="M6" s="8"/>
      <c r="N6" s="8"/>
      <c r="O6" s="9"/>
      <c r="P6" s="9"/>
      <c r="Q6" s="9"/>
    </row>
    <row r="7" spans="1:17" ht="12.75" thickBot="1">
      <c r="A7" s="83">
        <v>6</v>
      </c>
      <c r="B7" s="84"/>
      <c r="C7" s="52" t="s">
        <v>23</v>
      </c>
      <c r="D7" s="52" t="s">
        <v>16</v>
      </c>
      <c r="E7" s="85">
        <f t="shared" si="0"/>
        <v>0</v>
      </c>
      <c r="F7" s="86"/>
      <c r="G7" s="87">
        <f>SUM(Q16,Q21,Q23,Q27,Q29)</f>
        <v>1</v>
      </c>
      <c r="H7" s="86"/>
      <c r="I7" s="88">
        <f>SUM(P16,P21,P23,P27,P29)</f>
        <v>15</v>
      </c>
      <c r="J7" s="89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45">
        <v>4</v>
      </c>
      <c r="L15" s="46"/>
      <c r="M15" s="47">
        <v>5</v>
      </c>
      <c r="N15" s="48"/>
      <c r="O15" s="42" t="s">
        <v>8</v>
      </c>
      <c r="P15" s="43" t="s">
        <v>5</v>
      </c>
      <c r="Q15" s="43"/>
    </row>
    <row r="16" spans="1:17" ht="12">
      <c r="A16" s="90">
        <f>A2</f>
        <v>1</v>
      </c>
      <c r="B16" s="91">
        <f>A7</f>
        <v>6</v>
      </c>
      <c r="C16" s="92" t="str">
        <f>C2</f>
        <v>Florian Meyer</v>
      </c>
      <c r="D16" s="93" t="str">
        <f>C7</f>
        <v>Alphonse Excoffier</v>
      </c>
      <c r="E16" s="53">
        <v>11</v>
      </c>
      <c r="F16" s="54">
        <v>5</v>
      </c>
      <c r="G16" s="53">
        <v>11</v>
      </c>
      <c r="H16" s="54">
        <v>7</v>
      </c>
      <c r="I16" s="53">
        <v>11</v>
      </c>
      <c r="J16" s="55">
        <v>1</v>
      </c>
      <c r="K16" s="56"/>
      <c r="L16" s="57"/>
      <c r="M16" s="56"/>
      <c r="N16" s="57"/>
      <c r="O16" s="94" t="str">
        <f aca="true" t="shared" si="1" ref="O16:O30">IF(AND(P16&lt;3,Q16&lt;3),"",IF(P16=3,C16,D16))</f>
        <v>Florian Meyer</v>
      </c>
      <c r="P16" s="95">
        <f aca="true" t="shared" si="2" ref="P16:P30">(E16&gt;F16)+(G16&gt;H16)+(I16&gt;J16)+(K16&gt;L16)+(M16&gt;N16)</f>
        <v>3</v>
      </c>
      <c r="Q16" s="96">
        <f aca="true" t="shared" si="3" ref="Q16:Q30">(E16&lt;F16)+(G16&lt;H16)+(I16&lt;J16)+(K16&lt;L16)+(M16&lt;N16)</f>
        <v>0</v>
      </c>
    </row>
    <row r="17" spans="1:17" ht="12">
      <c r="A17" s="97">
        <f>A3</f>
        <v>2</v>
      </c>
      <c r="B17" s="98">
        <f>A6</f>
        <v>5</v>
      </c>
      <c r="C17" s="99" t="str">
        <f>C3</f>
        <v>Joris Schaer</v>
      </c>
      <c r="D17" s="100" t="str">
        <f>C6</f>
        <v>Salomé Simonet</v>
      </c>
      <c r="E17" s="58">
        <v>7</v>
      </c>
      <c r="F17" s="59">
        <v>11</v>
      </c>
      <c r="G17" s="58">
        <v>9</v>
      </c>
      <c r="H17" s="59">
        <v>11</v>
      </c>
      <c r="I17" s="58">
        <v>14</v>
      </c>
      <c r="J17" s="60">
        <v>16</v>
      </c>
      <c r="K17" s="61"/>
      <c r="L17" s="55"/>
      <c r="M17" s="61"/>
      <c r="N17" s="55"/>
      <c r="O17" s="94" t="str">
        <f t="shared" si="1"/>
        <v>Salomé Simonet</v>
      </c>
      <c r="P17" s="101">
        <f t="shared" si="2"/>
        <v>0</v>
      </c>
      <c r="Q17" s="96">
        <f t="shared" si="3"/>
        <v>3</v>
      </c>
    </row>
    <row r="18" spans="1:17" ht="12.75" thickBot="1">
      <c r="A18" s="102">
        <f>A4</f>
        <v>3</v>
      </c>
      <c r="B18" s="103">
        <f>A5</f>
        <v>4</v>
      </c>
      <c r="C18" s="104" t="str">
        <f>C4</f>
        <v>Nicolas Mauron</v>
      </c>
      <c r="D18" s="105" t="str">
        <f>C5</f>
        <v>Félix Widmer</v>
      </c>
      <c r="E18" s="62">
        <v>11</v>
      </c>
      <c r="F18" s="63">
        <v>9</v>
      </c>
      <c r="G18" s="62">
        <v>3</v>
      </c>
      <c r="H18" s="63">
        <v>11</v>
      </c>
      <c r="I18" s="62">
        <v>14</v>
      </c>
      <c r="J18" s="64">
        <v>12</v>
      </c>
      <c r="K18" s="65">
        <v>4</v>
      </c>
      <c r="L18" s="64">
        <v>11</v>
      </c>
      <c r="M18" s="65">
        <v>11</v>
      </c>
      <c r="N18" s="64">
        <v>8</v>
      </c>
      <c r="O18" s="106" t="str">
        <f t="shared" si="1"/>
        <v>Nicolas Mauron</v>
      </c>
      <c r="P18" s="107">
        <f t="shared" si="2"/>
        <v>3</v>
      </c>
      <c r="Q18" s="108">
        <f t="shared" si="3"/>
        <v>2</v>
      </c>
    </row>
    <row r="19" spans="1:17" ht="12">
      <c r="A19" s="90">
        <f>A2</f>
        <v>1</v>
      </c>
      <c r="B19" s="91">
        <f>A6</f>
        <v>5</v>
      </c>
      <c r="C19" s="92" t="str">
        <f>C2</f>
        <v>Florian Meyer</v>
      </c>
      <c r="D19" s="93" t="str">
        <f>C6</f>
        <v>Salomé Simonet</v>
      </c>
      <c r="E19" s="58">
        <v>8</v>
      </c>
      <c r="F19" s="59">
        <v>11</v>
      </c>
      <c r="G19" s="58">
        <v>7</v>
      </c>
      <c r="H19" s="59">
        <v>11</v>
      </c>
      <c r="I19" s="58">
        <v>9</v>
      </c>
      <c r="J19" s="60">
        <v>11</v>
      </c>
      <c r="K19" s="56"/>
      <c r="L19" s="57"/>
      <c r="M19" s="56"/>
      <c r="N19" s="57"/>
      <c r="O19" s="94" t="str">
        <f t="shared" si="1"/>
        <v>Salomé Simonet</v>
      </c>
      <c r="P19" s="101">
        <f t="shared" si="2"/>
        <v>0</v>
      </c>
      <c r="Q19" s="96">
        <f t="shared" si="3"/>
        <v>3</v>
      </c>
    </row>
    <row r="20" spans="1:17" ht="12">
      <c r="A20" s="97">
        <f>A3</f>
        <v>2</v>
      </c>
      <c r="B20" s="98">
        <f>A4</f>
        <v>3</v>
      </c>
      <c r="C20" s="99" t="str">
        <f>C3</f>
        <v>Joris Schaer</v>
      </c>
      <c r="D20" s="100" t="str">
        <f>C4</f>
        <v>Nicolas Mauron</v>
      </c>
      <c r="E20" s="53">
        <v>11</v>
      </c>
      <c r="F20" s="54">
        <v>7</v>
      </c>
      <c r="G20" s="53">
        <v>11</v>
      </c>
      <c r="H20" s="54">
        <v>6</v>
      </c>
      <c r="I20" s="53">
        <v>11</v>
      </c>
      <c r="J20" s="55">
        <v>9</v>
      </c>
      <c r="K20" s="61"/>
      <c r="L20" s="55"/>
      <c r="M20" s="61"/>
      <c r="N20" s="55"/>
      <c r="O20" s="94" t="str">
        <f t="shared" si="1"/>
        <v>Joris Schaer</v>
      </c>
      <c r="P20" s="101">
        <f t="shared" si="2"/>
        <v>3</v>
      </c>
      <c r="Q20" s="96">
        <f t="shared" si="3"/>
        <v>0</v>
      </c>
    </row>
    <row r="21" spans="1:17" ht="12.75" thickBot="1">
      <c r="A21" s="102">
        <f>A5</f>
        <v>4</v>
      </c>
      <c r="B21" s="103">
        <f>A7</f>
        <v>6</v>
      </c>
      <c r="C21" s="104" t="str">
        <f>C5</f>
        <v>Félix Widmer</v>
      </c>
      <c r="D21" s="105" t="str">
        <f>C7</f>
        <v>Alphonse Excoffier</v>
      </c>
      <c r="E21" s="62">
        <v>11</v>
      </c>
      <c r="F21" s="63">
        <v>9</v>
      </c>
      <c r="G21" s="62">
        <v>9</v>
      </c>
      <c r="H21" s="63">
        <v>11</v>
      </c>
      <c r="I21" s="62">
        <v>11</v>
      </c>
      <c r="J21" s="64">
        <v>6</v>
      </c>
      <c r="K21" s="65">
        <v>11</v>
      </c>
      <c r="L21" s="64">
        <v>6</v>
      </c>
      <c r="M21" s="65"/>
      <c r="N21" s="64"/>
      <c r="O21" s="106" t="str">
        <f t="shared" si="1"/>
        <v>Félix Widmer</v>
      </c>
      <c r="P21" s="107">
        <f t="shared" si="2"/>
        <v>3</v>
      </c>
      <c r="Q21" s="108">
        <f t="shared" si="3"/>
        <v>1</v>
      </c>
    </row>
    <row r="22" spans="1:17" ht="12">
      <c r="A22" s="90">
        <f>A2</f>
        <v>1</v>
      </c>
      <c r="B22" s="91">
        <f>A5</f>
        <v>4</v>
      </c>
      <c r="C22" s="92" t="str">
        <f>C2</f>
        <v>Florian Meyer</v>
      </c>
      <c r="D22" s="93" t="str">
        <f>C5</f>
        <v>Félix Widmer</v>
      </c>
      <c r="E22" s="53">
        <v>6</v>
      </c>
      <c r="F22" s="54">
        <v>11</v>
      </c>
      <c r="G22" s="53">
        <v>6</v>
      </c>
      <c r="H22" s="54">
        <v>11</v>
      </c>
      <c r="I22" s="53">
        <v>7</v>
      </c>
      <c r="J22" s="55">
        <v>11</v>
      </c>
      <c r="K22" s="56"/>
      <c r="L22" s="57"/>
      <c r="M22" s="56"/>
      <c r="N22" s="57"/>
      <c r="O22" s="94" t="str">
        <f t="shared" si="1"/>
        <v>Félix Widmer</v>
      </c>
      <c r="P22" s="101">
        <f t="shared" si="2"/>
        <v>0</v>
      </c>
      <c r="Q22" s="96">
        <f t="shared" si="3"/>
        <v>3</v>
      </c>
    </row>
    <row r="23" spans="1:17" ht="12">
      <c r="A23" s="97">
        <f>A3</f>
        <v>2</v>
      </c>
      <c r="B23" s="98">
        <f>A7</f>
        <v>6</v>
      </c>
      <c r="C23" s="99" t="str">
        <f>C3</f>
        <v>Joris Schaer</v>
      </c>
      <c r="D23" s="100" t="str">
        <f>C7</f>
        <v>Alphonse Excoffier</v>
      </c>
      <c r="E23" s="58">
        <v>11</v>
      </c>
      <c r="F23" s="59">
        <v>4</v>
      </c>
      <c r="G23" s="58">
        <v>11</v>
      </c>
      <c r="H23" s="59">
        <v>3</v>
      </c>
      <c r="I23" s="58">
        <v>11</v>
      </c>
      <c r="J23" s="60">
        <v>6</v>
      </c>
      <c r="K23" s="61"/>
      <c r="L23" s="55"/>
      <c r="M23" s="61"/>
      <c r="N23" s="55"/>
      <c r="O23" s="94" t="str">
        <f t="shared" si="1"/>
        <v>Joris Schaer</v>
      </c>
      <c r="P23" s="101">
        <f t="shared" si="2"/>
        <v>3</v>
      </c>
      <c r="Q23" s="96">
        <f t="shared" si="3"/>
        <v>0</v>
      </c>
    </row>
    <row r="24" spans="1:17" ht="12.75" thickBot="1">
      <c r="A24" s="102">
        <f>A4</f>
        <v>3</v>
      </c>
      <c r="B24" s="103">
        <f>A6</f>
        <v>5</v>
      </c>
      <c r="C24" s="104" t="str">
        <f>C4</f>
        <v>Nicolas Mauron</v>
      </c>
      <c r="D24" s="105" t="str">
        <f>C6</f>
        <v>Salomé Simonet</v>
      </c>
      <c r="E24" s="62">
        <v>13</v>
      </c>
      <c r="F24" s="63">
        <v>11</v>
      </c>
      <c r="G24" s="62">
        <v>9</v>
      </c>
      <c r="H24" s="63">
        <v>11</v>
      </c>
      <c r="I24" s="62">
        <v>4</v>
      </c>
      <c r="J24" s="64">
        <v>11</v>
      </c>
      <c r="K24" s="65">
        <v>11</v>
      </c>
      <c r="L24" s="64">
        <v>9</v>
      </c>
      <c r="M24" s="65">
        <v>11</v>
      </c>
      <c r="N24" s="64">
        <v>7</v>
      </c>
      <c r="O24" s="106" t="str">
        <f t="shared" si="1"/>
        <v>Nicolas Mauron</v>
      </c>
      <c r="P24" s="107">
        <f t="shared" si="2"/>
        <v>3</v>
      </c>
      <c r="Q24" s="108">
        <f t="shared" si="3"/>
        <v>2</v>
      </c>
    </row>
    <row r="25" spans="1:19" ht="12">
      <c r="A25" s="90">
        <f>A2</f>
        <v>1</v>
      </c>
      <c r="B25" s="91">
        <f>A4</f>
        <v>3</v>
      </c>
      <c r="C25" s="92" t="str">
        <f>C2</f>
        <v>Florian Meyer</v>
      </c>
      <c r="D25" s="93" t="str">
        <f>C4</f>
        <v>Nicolas Mauron</v>
      </c>
      <c r="E25" s="58">
        <v>11</v>
      </c>
      <c r="F25" s="59">
        <v>13</v>
      </c>
      <c r="G25" s="58">
        <v>11</v>
      </c>
      <c r="H25" s="59">
        <v>4</v>
      </c>
      <c r="I25" s="58">
        <v>8</v>
      </c>
      <c r="J25" s="60">
        <v>11</v>
      </c>
      <c r="K25" s="56">
        <v>11</v>
      </c>
      <c r="L25" s="57">
        <v>1</v>
      </c>
      <c r="M25" s="56">
        <v>7</v>
      </c>
      <c r="N25" s="57">
        <v>11</v>
      </c>
      <c r="O25" s="94" t="str">
        <f t="shared" si="1"/>
        <v>Nicolas Mauron</v>
      </c>
      <c r="P25" s="101">
        <f t="shared" si="2"/>
        <v>2</v>
      </c>
      <c r="Q25" s="96">
        <f t="shared" si="3"/>
        <v>3</v>
      </c>
      <c r="S25" s="13"/>
    </row>
    <row r="26" spans="1:19" ht="12">
      <c r="A26" s="97">
        <f>A3</f>
        <v>2</v>
      </c>
      <c r="B26" s="98">
        <f>A5</f>
        <v>4</v>
      </c>
      <c r="C26" s="99" t="str">
        <f>C3</f>
        <v>Joris Schaer</v>
      </c>
      <c r="D26" s="100" t="str">
        <f>C5</f>
        <v>Félix Widmer</v>
      </c>
      <c r="E26" s="58">
        <v>9</v>
      </c>
      <c r="F26" s="59">
        <v>11</v>
      </c>
      <c r="G26" s="58">
        <v>11</v>
      </c>
      <c r="H26" s="59">
        <v>6</v>
      </c>
      <c r="I26" s="58">
        <v>11</v>
      </c>
      <c r="J26" s="60">
        <v>9</v>
      </c>
      <c r="K26" s="61">
        <v>9</v>
      </c>
      <c r="L26" s="55">
        <v>11</v>
      </c>
      <c r="M26" s="61">
        <v>11</v>
      </c>
      <c r="N26" s="55">
        <v>8</v>
      </c>
      <c r="O26" s="94" t="str">
        <f t="shared" si="1"/>
        <v>Joris Schaer</v>
      </c>
      <c r="P26" s="101">
        <f t="shared" si="2"/>
        <v>3</v>
      </c>
      <c r="Q26" s="96">
        <f t="shared" si="3"/>
        <v>2</v>
      </c>
      <c r="S26" s="13"/>
    </row>
    <row r="27" spans="1:19" ht="12.75" thickBot="1">
      <c r="A27" s="102">
        <f>A6</f>
        <v>5</v>
      </c>
      <c r="B27" s="103">
        <f>A7</f>
        <v>6</v>
      </c>
      <c r="C27" s="104" t="str">
        <f>C6</f>
        <v>Salomé Simonet</v>
      </c>
      <c r="D27" s="105" t="str">
        <f>C7</f>
        <v>Alphonse Excoffier</v>
      </c>
      <c r="E27" s="62">
        <v>11</v>
      </c>
      <c r="F27" s="63">
        <v>3</v>
      </c>
      <c r="G27" s="62">
        <v>11</v>
      </c>
      <c r="H27" s="63">
        <v>7</v>
      </c>
      <c r="I27" s="62">
        <v>18</v>
      </c>
      <c r="J27" s="64">
        <v>16</v>
      </c>
      <c r="K27" s="65"/>
      <c r="L27" s="64"/>
      <c r="M27" s="65"/>
      <c r="N27" s="64"/>
      <c r="O27" s="106" t="str">
        <f t="shared" si="1"/>
        <v>Salomé Simonet</v>
      </c>
      <c r="P27" s="107">
        <f t="shared" si="2"/>
        <v>3</v>
      </c>
      <c r="Q27" s="108">
        <f t="shared" si="3"/>
        <v>0</v>
      </c>
      <c r="S27" s="13"/>
    </row>
    <row r="28" spans="1:17" ht="12">
      <c r="A28" s="90">
        <f>A2</f>
        <v>1</v>
      </c>
      <c r="B28" s="91">
        <f>A3</f>
        <v>2</v>
      </c>
      <c r="C28" s="92" t="str">
        <f>C2</f>
        <v>Florian Meyer</v>
      </c>
      <c r="D28" s="93" t="str">
        <f>C3</f>
        <v>Joris Schaer</v>
      </c>
      <c r="E28" s="53">
        <v>4</v>
      </c>
      <c r="F28" s="54">
        <v>11</v>
      </c>
      <c r="G28" s="53">
        <v>8</v>
      </c>
      <c r="H28" s="54">
        <v>11</v>
      </c>
      <c r="I28" s="53">
        <v>11</v>
      </c>
      <c r="J28" s="55">
        <v>9</v>
      </c>
      <c r="K28" s="56">
        <v>8</v>
      </c>
      <c r="L28" s="57">
        <v>11</v>
      </c>
      <c r="M28" s="56"/>
      <c r="N28" s="57"/>
      <c r="O28" s="94" t="str">
        <f t="shared" si="1"/>
        <v>Joris Schaer</v>
      </c>
      <c r="P28" s="101">
        <f t="shared" si="2"/>
        <v>1</v>
      </c>
      <c r="Q28" s="96">
        <f t="shared" si="3"/>
        <v>3</v>
      </c>
    </row>
    <row r="29" spans="1:17" ht="12">
      <c r="A29" s="97">
        <f>A4</f>
        <v>3</v>
      </c>
      <c r="B29" s="98">
        <f>A7</f>
        <v>6</v>
      </c>
      <c r="C29" s="99" t="str">
        <f>C4</f>
        <v>Nicolas Mauron</v>
      </c>
      <c r="D29" s="100" t="str">
        <f>C7</f>
        <v>Alphonse Excoffier</v>
      </c>
      <c r="E29" s="58">
        <v>11</v>
      </c>
      <c r="F29" s="59">
        <v>9</v>
      </c>
      <c r="G29" s="58">
        <v>11</v>
      </c>
      <c r="H29" s="59">
        <v>3</v>
      </c>
      <c r="I29" s="58">
        <v>11</v>
      </c>
      <c r="J29" s="60">
        <v>7</v>
      </c>
      <c r="K29" s="61"/>
      <c r="L29" s="55"/>
      <c r="M29" s="61"/>
      <c r="N29" s="55"/>
      <c r="O29" s="94" t="str">
        <f t="shared" si="1"/>
        <v>Nicolas Mauron</v>
      </c>
      <c r="P29" s="101">
        <f t="shared" si="2"/>
        <v>3</v>
      </c>
      <c r="Q29" s="96">
        <f t="shared" si="3"/>
        <v>0</v>
      </c>
    </row>
    <row r="30" spans="1:17" ht="12.75" thickBot="1">
      <c r="A30" s="109">
        <f>A5</f>
        <v>4</v>
      </c>
      <c r="B30" s="110">
        <f>A6</f>
        <v>5</v>
      </c>
      <c r="C30" s="111" t="str">
        <f>C5</f>
        <v>Félix Widmer</v>
      </c>
      <c r="D30" s="112" t="str">
        <f>C6</f>
        <v>Salomé Simonet</v>
      </c>
      <c r="E30" s="66">
        <v>9</v>
      </c>
      <c r="F30" s="67">
        <v>11</v>
      </c>
      <c r="G30" s="66">
        <v>11</v>
      </c>
      <c r="H30" s="67">
        <v>4</v>
      </c>
      <c r="I30" s="66">
        <v>10</v>
      </c>
      <c r="J30" s="68">
        <v>12</v>
      </c>
      <c r="K30" s="69">
        <v>6</v>
      </c>
      <c r="L30" s="70">
        <v>11</v>
      </c>
      <c r="M30" s="69"/>
      <c r="N30" s="70"/>
      <c r="O30" s="113" t="str">
        <f t="shared" si="1"/>
        <v>Salomé Simonet</v>
      </c>
      <c r="P30" s="114">
        <f t="shared" si="2"/>
        <v>1</v>
      </c>
      <c r="Q30" s="115">
        <f t="shared" si="3"/>
        <v>3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49" t="s">
        <v>11</v>
      </c>
      <c r="H63" s="50"/>
      <c r="I63" s="49" t="s">
        <v>12</v>
      </c>
      <c r="J63" s="50"/>
      <c r="P63" s="3"/>
      <c r="Q63" s="3"/>
    </row>
    <row r="64" spans="1:17" ht="12">
      <c r="A64" s="116">
        <v>1</v>
      </c>
      <c r="B64" s="117"/>
      <c r="C64" s="118" t="s">
        <v>22</v>
      </c>
      <c r="D64" s="118" t="s">
        <v>16</v>
      </c>
      <c r="E64" s="119">
        <v>4</v>
      </c>
      <c r="F64" s="120"/>
      <c r="G64" s="121">
        <v>1.6666666666666667</v>
      </c>
      <c r="H64" s="117"/>
      <c r="I64" s="121">
        <v>1.1153846153846154</v>
      </c>
      <c r="J64" s="122"/>
      <c r="P64" s="3"/>
      <c r="Q64" s="3"/>
    </row>
    <row r="65" spans="1:17" ht="12">
      <c r="A65" s="123">
        <v>2</v>
      </c>
      <c r="B65" s="124"/>
      <c r="C65" s="118" t="s">
        <v>17</v>
      </c>
      <c r="D65" s="118" t="s">
        <v>18</v>
      </c>
      <c r="E65" s="119">
        <v>4</v>
      </c>
      <c r="F65" s="125"/>
      <c r="G65" s="126">
        <v>1</v>
      </c>
      <c r="H65" s="124"/>
      <c r="I65" s="126">
        <v>1.05</v>
      </c>
      <c r="J65" s="127"/>
      <c r="P65" s="3"/>
      <c r="Q65" s="3"/>
    </row>
    <row r="66" spans="1:17" ht="12">
      <c r="A66" s="123">
        <v>3</v>
      </c>
      <c r="B66" s="124"/>
      <c r="C66" s="118" t="s">
        <v>19</v>
      </c>
      <c r="D66" s="118" t="s">
        <v>16</v>
      </c>
      <c r="E66" s="119">
        <v>4</v>
      </c>
      <c r="F66" s="125"/>
      <c r="G66" s="126">
        <v>0.6</v>
      </c>
      <c r="H66" s="124"/>
      <c r="I66" s="126">
        <v>0.8536585365853658</v>
      </c>
      <c r="J66" s="127"/>
      <c r="P66" s="3"/>
      <c r="Q66" s="3"/>
    </row>
    <row r="67" spans="1:17" ht="12">
      <c r="A67" s="123">
        <v>4</v>
      </c>
      <c r="B67" s="124"/>
      <c r="C67" s="118" t="s">
        <v>20</v>
      </c>
      <c r="D67" s="118" t="s">
        <v>21</v>
      </c>
      <c r="E67" s="119">
        <v>2</v>
      </c>
      <c r="F67" s="125"/>
      <c r="G67" s="126" t="s">
        <v>24</v>
      </c>
      <c r="H67" s="124"/>
      <c r="I67" s="126" t="s">
        <v>24</v>
      </c>
      <c r="J67" s="127"/>
      <c r="P67" s="3"/>
      <c r="Q67" s="3"/>
    </row>
    <row r="68" spans="1:17" ht="12">
      <c r="A68" s="123">
        <v>5</v>
      </c>
      <c r="B68" s="124"/>
      <c r="C68" s="118" t="s">
        <v>15</v>
      </c>
      <c r="D68" s="118" t="s">
        <v>16</v>
      </c>
      <c r="E68" s="119">
        <v>1</v>
      </c>
      <c r="F68" s="125"/>
      <c r="G68" s="126" t="s">
        <v>24</v>
      </c>
      <c r="H68" s="124"/>
      <c r="I68" s="126" t="s">
        <v>24</v>
      </c>
      <c r="J68" s="127"/>
      <c r="P68" s="3"/>
      <c r="Q68" s="3"/>
    </row>
    <row r="69" spans="1:17" ht="12.75" thickBot="1">
      <c r="A69" s="128">
        <v>6</v>
      </c>
      <c r="B69" s="129"/>
      <c r="C69" s="130" t="s">
        <v>23</v>
      </c>
      <c r="D69" s="130" t="s">
        <v>16</v>
      </c>
      <c r="E69" s="131">
        <v>0</v>
      </c>
      <c r="F69" s="132"/>
      <c r="G69" s="133" t="s">
        <v>24</v>
      </c>
      <c r="H69" s="129"/>
      <c r="I69" s="133" t="s">
        <v>24</v>
      </c>
      <c r="J69" s="134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licienciés, catégorie U13
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449"/>
  <sheetViews>
    <sheetView workbookViewId="0" topLeftCell="A17">
      <selection activeCell="A64" sqref="A64:J69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39830</v>
      </c>
      <c r="Q1" s="7"/>
    </row>
    <row r="2" spans="1:17" ht="13.5" customHeight="1">
      <c r="A2" s="74">
        <v>1</v>
      </c>
      <c r="B2" s="75"/>
      <c r="C2" s="51" t="s">
        <v>25</v>
      </c>
      <c r="D2" s="51" t="s">
        <v>16</v>
      </c>
      <c r="E2" s="76">
        <f aca="true" t="shared" si="0" ref="E2:E7">COUNTIF($O$16:$O$30,C2)</f>
        <v>5</v>
      </c>
      <c r="F2" s="77"/>
      <c r="G2" s="78">
        <f>SUM(P16,P19,P22,P25,P28)</f>
        <v>15</v>
      </c>
      <c r="H2" s="79"/>
      <c r="I2" s="76">
        <f>SUM(Q16,Q19,Q22,Q25,Q28)</f>
        <v>2</v>
      </c>
      <c r="J2" s="80"/>
      <c r="K2" s="8"/>
      <c r="L2" s="8"/>
      <c r="M2" s="8"/>
      <c r="N2" s="8"/>
      <c r="O2" s="9"/>
      <c r="P2" s="10"/>
      <c r="Q2" s="10"/>
    </row>
    <row r="3" spans="1:17" ht="13.5" customHeight="1">
      <c r="A3" s="74">
        <v>2</v>
      </c>
      <c r="B3" s="75"/>
      <c r="C3" s="51" t="s">
        <v>26</v>
      </c>
      <c r="D3" s="51" t="s">
        <v>27</v>
      </c>
      <c r="E3" s="76">
        <f t="shared" si="0"/>
        <v>3</v>
      </c>
      <c r="F3" s="79"/>
      <c r="G3" s="78">
        <f>SUM(P17,P20,P23,P26,Q28)</f>
        <v>12</v>
      </c>
      <c r="H3" s="79"/>
      <c r="I3" s="81">
        <f>SUM(Q17,Q20,Q23,Q26,P28)</f>
        <v>8</v>
      </c>
      <c r="J3" s="82"/>
      <c r="K3" s="8"/>
      <c r="L3" s="8"/>
      <c r="M3" s="8"/>
      <c r="N3" s="8"/>
      <c r="O3" s="11"/>
      <c r="P3" s="12"/>
      <c r="Q3" s="12"/>
    </row>
    <row r="4" spans="1:17" ht="12">
      <c r="A4" s="74">
        <v>3</v>
      </c>
      <c r="B4" s="75"/>
      <c r="C4" s="51" t="s">
        <v>28</v>
      </c>
      <c r="D4" s="51" t="s">
        <v>29</v>
      </c>
      <c r="E4" s="76">
        <f t="shared" si="0"/>
        <v>0</v>
      </c>
      <c r="F4" s="77"/>
      <c r="G4" s="78">
        <f>SUM(P18,Q20,P24,Q25,P29)</f>
        <v>3</v>
      </c>
      <c r="H4" s="79"/>
      <c r="I4" s="81">
        <f>SUM(Q18,P20,Q24,P25,Q29)</f>
        <v>15</v>
      </c>
      <c r="J4" s="82"/>
      <c r="K4" s="8"/>
      <c r="L4" s="8"/>
      <c r="M4" s="8"/>
      <c r="N4" s="8"/>
      <c r="O4" s="73" t="s">
        <v>14</v>
      </c>
      <c r="P4" s="11">
        <v>2</v>
      </c>
      <c r="Q4" s="10"/>
    </row>
    <row r="5" spans="1:17" ht="12">
      <c r="A5" s="74">
        <v>4</v>
      </c>
      <c r="B5" s="75"/>
      <c r="C5" s="51" t="s">
        <v>30</v>
      </c>
      <c r="D5" s="51" t="s">
        <v>16</v>
      </c>
      <c r="E5" s="76">
        <f t="shared" si="0"/>
        <v>2</v>
      </c>
      <c r="F5" s="79"/>
      <c r="G5" s="78">
        <f>SUM(Q18,P21,Q22,Q26,P30)</f>
        <v>8</v>
      </c>
      <c r="H5" s="79"/>
      <c r="I5" s="81">
        <f>SUM(P18,Q21,P22,P26,Q30)</f>
        <v>10</v>
      </c>
      <c r="J5" s="82"/>
      <c r="K5" s="8"/>
      <c r="L5" s="8"/>
      <c r="M5" s="8"/>
      <c r="N5" s="8"/>
      <c r="O5" s="9"/>
      <c r="P5" s="11"/>
      <c r="Q5" s="10"/>
    </row>
    <row r="6" spans="1:17" ht="12">
      <c r="A6" s="74">
        <v>5</v>
      </c>
      <c r="B6" s="75"/>
      <c r="C6" s="51" t="s">
        <v>31</v>
      </c>
      <c r="D6" s="51" t="s">
        <v>27</v>
      </c>
      <c r="E6" s="76">
        <f t="shared" si="0"/>
        <v>3</v>
      </c>
      <c r="F6" s="79"/>
      <c r="G6" s="78">
        <f>SUM(Q17,Q19,Q24,P27,Q30)</f>
        <v>10</v>
      </c>
      <c r="H6" s="79"/>
      <c r="I6" s="81">
        <f>SUM(P17,P19,P24,Q27,P30)</f>
        <v>8</v>
      </c>
      <c r="J6" s="82"/>
      <c r="K6" s="8"/>
      <c r="L6" s="8"/>
      <c r="M6" s="8"/>
      <c r="N6" s="8"/>
      <c r="O6" s="9"/>
      <c r="P6" s="9"/>
      <c r="Q6" s="9"/>
    </row>
    <row r="7" spans="1:17" ht="12.75" thickBot="1">
      <c r="A7" s="83">
        <v>6</v>
      </c>
      <c r="B7" s="84"/>
      <c r="C7" s="52" t="s">
        <v>32</v>
      </c>
      <c r="D7" s="52" t="s">
        <v>29</v>
      </c>
      <c r="E7" s="85">
        <f t="shared" si="0"/>
        <v>2</v>
      </c>
      <c r="F7" s="86"/>
      <c r="G7" s="87">
        <f>SUM(Q16,Q21,Q23,Q27,Q29)</f>
        <v>7</v>
      </c>
      <c r="H7" s="86"/>
      <c r="I7" s="88">
        <f>SUM(P16,P21,P23,P27,P29)</f>
        <v>12</v>
      </c>
      <c r="J7" s="89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45">
        <v>4</v>
      </c>
      <c r="L15" s="46"/>
      <c r="M15" s="47">
        <v>5</v>
      </c>
      <c r="N15" s="48"/>
      <c r="O15" s="42" t="s">
        <v>8</v>
      </c>
      <c r="P15" s="43" t="s">
        <v>5</v>
      </c>
      <c r="Q15" s="43"/>
    </row>
    <row r="16" spans="1:17" ht="12">
      <c r="A16" s="90">
        <f>A2</f>
        <v>1</v>
      </c>
      <c r="B16" s="91">
        <f>A7</f>
        <v>6</v>
      </c>
      <c r="C16" s="92" t="str">
        <f>C2</f>
        <v>Alexandre Vasco</v>
      </c>
      <c r="D16" s="93" t="str">
        <f>C7</f>
        <v>Arnaud Zbinden </v>
      </c>
      <c r="E16" s="53">
        <v>11</v>
      </c>
      <c r="F16" s="54">
        <v>5</v>
      </c>
      <c r="G16" s="53">
        <v>11</v>
      </c>
      <c r="H16" s="54">
        <v>0</v>
      </c>
      <c r="I16" s="53">
        <v>13</v>
      </c>
      <c r="J16" s="55">
        <v>11</v>
      </c>
      <c r="K16" s="56"/>
      <c r="L16" s="57"/>
      <c r="M16" s="56"/>
      <c r="N16" s="57"/>
      <c r="O16" s="94" t="str">
        <f aca="true" t="shared" si="1" ref="O16:O24">IF(AND(P16&lt;3,Q16&lt;3),"",IF(P16=3,C16,D16))</f>
        <v>Alexandre Vasco</v>
      </c>
      <c r="P16" s="95">
        <f aca="true" t="shared" si="2" ref="P16:P30">(E16&gt;F16)+(G16&gt;H16)+(I16&gt;J16)+(K16&gt;L16)+(M16&gt;N16)</f>
        <v>3</v>
      </c>
      <c r="Q16" s="96">
        <f aca="true" t="shared" si="3" ref="Q16:Q30">(E16&lt;F16)+(G16&lt;H16)+(I16&lt;J16)+(K16&lt;L16)+(M16&lt;N16)</f>
        <v>0</v>
      </c>
    </row>
    <row r="17" spans="1:17" ht="12">
      <c r="A17" s="97">
        <f>A3</f>
        <v>2</v>
      </c>
      <c r="B17" s="98">
        <f>A6</f>
        <v>5</v>
      </c>
      <c r="C17" s="99" t="str">
        <f>C3</f>
        <v>Samuel Riedo</v>
      </c>
      <c r="D17" s="100" t="str">
        <f>C6</f>
        <v>Bastian Stampfli</v>
      </c>
      <c r="E17" s="58">
        <v>7</v>
      </c>
      <c r="F17" s="59">
        <v>11</v>
      </c>
      <c r="G17" s="58">
        <v>20</v>
      </c>
      <c r="H17" s="59">
        <v>18</v>
      </c>
      <c r="I17" s="58">
        <v>6</v>
      </c>
      <c r="J17" s="60">
        <v>11</v>
      </c>
      <c r="K17" s="61">
        <v>5</v>
      </c>
      <c r="L17" s="55">
        <v>11</v>
      </c>
      <c r="M17" s="61"/>
      <c r="N17" s="55"/>
      <c r="O17" s="94" t="str">
        <f t="shared" si="1"/>
        <v>Bastian Stampfli</v>
      </c>
      <c r="P17" s="101">
        <f t="shared" si="2"/>
        <v>1</v>
      </c>
      <c r="Q17" s="96">
        <f t="shared" si="3"/>
        <v>3</v>
      </c>
    </row>
    <row r="18" spans="1:17" ht="12.75" thickBot="1">
      <c r="A18" s="102">
        <f>A4</f>
        <v>3</v>
      </c>
      <c r="B18" s="103">
        <f>A5</f>
        <v>4</v>
      </c>
      <c r="C18" s="104" t="str">
        <f>C4</f>
        <v>Dani Bugnon </v>
      </c>
      <c r="D18" s="105" t="str">
        <f>C5</f>
        <v>Yohan Keller</v>
      </c>
      <c r="E18" s="62">
        <v>11</v>
      </c>
      <c r="F18" s="63">
        <v>13</v>
      </c>
      <c r="G18" s="62">
        <v>7</v>
      </c>
      <c r="H18" s="63">
        <v>11</v>
      </c>
      <c r="I18" s="62">
        <v>8</v>
      </c>
      <c r="J18" s="64">
        <v>11</v>
      </c>
      <c r="K18" s="65"/>
      <c r="L18" s="64"/>
      <c r="M18" s="65"/>
      <c r="N18" s="64"/>
      <c r="O18" s="106" t="str">
        <f t="shared" si="1"/>
        <v>Yohan Keller</v>
      </c>
      <c r="P18" s="107">
        <f t="shared" si="2"/>
        <v>0</v>
      </c>
      <c r="Q18" s="108">
        <f t="shared" si="3"/>
        <v>3</v>
      </c>
    </row>
    <row r="19" spans="1:17" ht="12">
      <c r="A19" s="90">
        <f>A2</f>
        <v>1</v>
      </c>
      <c r="B19" s="91">
        <f>A6</f>
        <v>5</v>
      </c>
      <c r="C19" s="92" t="str">
        <f>C2</f>
        <v>Alexandre Vasco</v>
      </c>
      <c r="D19" s="93" t="str">
        <f>C6</f>
        <v>Bastian Stampfli</v>
      </c>
      <c r="E19" s="58">
        <v>11</v>
      </c>
      <c r="F19" s="59">
        <v>8</v>
      </c>
      <c r="G19" s="58">
        <v>11</v>
      </c>
      <c r="H19" s="59">
        <v>3</v>
      </c>
      <c r="I19" s="58">
        <v>11</v>
      </c>
      <c r="J19" s="60">
        <v>8</v>
      </c>
      <c r="K19" s="56"/>
      <c r="L19" s="57"/>
      <c r="M19" s="56"/>
      <c r="N19" s="57"/>
      <c r="O19" s="94" t="str">
        <f t="shared" si="1"/>
        <v>Alexandre Vasco</v>
      </c>
      <c r="P19" s="101">
        <f t="shared" si="2"/>
        <v>3</v>
      </c>
      <c r="Q19" s="96">
        <f t="shared" si="3"/>
        <v>0</v>
      </c>
    </row>
    <row r="20" spans="1:17" ht="12">
      <c r="A20" s="97">
        <f>A3</f>
        <v>2</v>
      </c>
      <c r="B20" s="98">
        <f>A4</f>
        <v>3</v>
      </c>
      <c r="C20" s="99" t="str">
        <f>C3</f>
        <v>Samuel Riedo</v>
      </c>
      <c r="D20" s="100" t="str">
        <f>C4</f>
        <v>Dani Bugnon </v>
      </c>
      <c r="E20" s="53">
        <v>8</v>
      </c>
      <c r="F20" s="54">
        <v>11</v>
      </c>
      <c r="G20" s="53">
        <v>11</v>
      </c>
      <c r="H20" s="54">
        <v>3</v>
      </c>
      <c r="I20" s="53">
        <v>11</v>
      </c>
      <c r="J20" s="55">
        <v>9</v>
      </c>
      <c r="K20" s="61">
        <v>11</v>
      </c>
      <c r="L20" s="55">
        <v>2</v>
      </c>
      <c r="M20" s="61"/>
      <c r="N20" s="55"/>
      <c r="O20" s="94" t="str">
        <f t="shared" si="1"/>
        <v>Samuel Riedo</v>
      </c>
      <c r="P20" s="101">
        <f t="shared" si="2"/>
        <v>3</v>
      </c>
      <c r="Q20" s="96">
        <f t="shared" si="3"/>
        <v>1</v>
      </c>
    </row>
    <row r="21" spans="1:17" ht="12.75" thickBot="1">
      <c r="A21" s="102">
        <f>A5</f>
        <v>4</v>
      </c>
      <c r="B21" s="103">
        <f>A7</f>
        <v>6</v>
      </c>
      <c r="C21" s="104" t="str">
        <f>C5</f>
        <v>Yohan Keller</v>
      </c>
      <c r="D21" s="105" t="str">
        <f>C7</f>
        <v>Arnaud Zbinden </v>
      </c>
      <c r="E21" s="62">
        <v>12</v>
      </c>
      <c r="F21" s="63">
        <v>10</v>
      </c>
      <c r="G21" s="62">
        <v>9</v>
      </c>
      <c r="H21" s="63">
        <v>11</v>
      </c>
      <c r="I21" s="62">
        <v>11</v>
      </c>
      <c r="J21" s="64">
        <v>9</v>
      </c>
      <c r="K21" s="65">
        <v>11</v>
      </c>
      <c r="L21" s="64">
        <v>9</v>
      </c>
      <c r="M21" s="65"/>
      <c r="N21" s="64"/>
      <c r="O21" s="106" t="str">
        <f t="shared" si="1"/>
        <v>Yohan Keller</v>
      </c>
      <c r="P21" s="107">
        <f t="shared" si="2"/>
        <v>3</v>
      </c>
      <c r="Q21" s="108">
        <f t="shared" si="3"/>
        <v>1</v>
      </c>
    </row>
    <row r="22" spans="1:17" ht="12">
      <c r="A22" s="90">
        <f>A2</f>
        <v>1</v>
      </c>
      <c r="B22" s="91">
        <f>A5</f>
        <v>4</v>
      </c>
      <c r="C22" s="92" t="str">
        <f>C2</f>
        <v>Alexandre Vasco</v>
      </c>
      <c r="D22" s="93" t="str">
        <f>C5</f>
        <v>Yohan Keller</v>
      </c>
      <c r="E22" s="53">
        <v>11</v>
      </c>
      <c r="F22" s="54">
        <v>9</v>
      </c>
      <c r="G22" s="53">
        <v>11</v>
      </c>
      <c r="H22" s="54">
        <v>4</v>
      </c>
      <c r="I22" s="53">
        <v>11</v>
      </c>
      <c r="J22" s="55">
        <v>6</v>
      </c>
      <c r="K22" s="56"/>
      <c r="L22" s="57"/>
      <c r="M22" s="56"/>
      <c r="N22" s="57"/>
      <c r="O22" s="94" t="str">
        <f t="shared" si="1"/>
        <v>Alexandre Vasco</v>
      </c>
      <c r="P22" s="101">
        <f t="shared" si="2"/>
        <v>3</v>
      </c>
      <c r="Q22" s="96">
        <f t="shared" si="3"/>
        <v>0</v>
      </c>
    </row>
    <row r="23" spans="1:17" ht="12">
      <c r="A23" s="97">
        <f>A3</f>
        <v>2</v>
      </c>
      <c r="B23" s="98">
        <f>A7</f>
        <v>6</v>
      </c>
      <c r="C23" s="99" t="str">
        <f>C3</f>
        <v>Samuel Riedo</v>
      </c>
      <c r="D23" s="100" t="str">
        <f>C7</f>
        <v>Arnaud Zbinden </v>
      </c>
      <c r="E23" s="58">
        <v>11</v>
      </c>
      <c r="F23" s="59">
        <v>2</v>
      </c>
      <c r="G23" s="58">
        <v>11</v>
      </c>
      <c r="H23" s="59">
        <v>7</v>
      </c>
      <c r="I23" s="58">
        <v>11</v>
      </c>
      <c r="J23" s="60">
        <v>1</v>
      </c>
      <c r="K23" s="61"/>
      <c r="L23" s="55"/>
      <c r="M23" s="61"/>
      <c r="N23" s="55"/>
      <c r="O23" s="94" t="str">
        <f t="shared" si="1"/>
        <v>Samuel Riedo</v>
      </c>
      <c r="P23" s="101">
        <f t="shared" si="2"/>
        <v>3</v>
      </c>
      <c r="Q23" s="96">
        <f t="shared" si="3"/>
        <v>0</v>
      </c>
    </row>
    <row r="24" spans="1:17" ht="12.75" thickBot="1">
      <c r="A24" s="102">
        <f>A4</f>
        <v>3</v>
      </c>
      <c r="B24" s="103">
        <f>A6</f>
        <v>5</v>
      </c>
      <c r="C24" s="104" t="str">
        <f>C4</f>
        <v>Dani Bugnon </v>
      </c>
      <c r="D24" s="105" t="str">
        <f>C6</f>
        <v>Bastian Stampfli</v>
      </c>
      <c r="E24" s="62">
        <v>6</v>
      </c>
      <c r="F24" s="63">
        <v>11</v>
      </c>
      <c r="G24" s="62">
        <v>6</v>
      </c>
      <c r="H24" s="63">
        <v>11</v>
      </c>
      <c r="I24" s="62">
        <v>4</v>
      </c>
      <c r="J24" s="64">
        <v>11</v>
      </c>
      <c r="K24" s="65"/>
      <c r="L24" s="64"/>
      <c r="M24" s="65"/>
      <c r="N24" s="64"/>
      <c r="O24" s="106" t="str">
        <f t="shared" si="1"/>
        <v>Bastian Stampfli</v>
      </c>
      <c r="P24" s="107">
        <f t="shared" si="2"/>
        <v>0</v>
      </c>
      <c r="Q24" s="108">
        <f t="shared" si="3"/>
        <v>3</v>
      </c>
    </row>
    <row r="25" spans="1:19" ht="12">
      <c r="A25" s="90">
        <f>A2</f>
        <v>1</v>
      </c>
      <c r="B25" s="91">
        <f>A4</f>
        <v>3</v>
      </c>
      <c r="C25" s="92" t="str">
        <f>C2</f>
        <v>Alexandre Vasco</v>
      </c>
      <c r="D25" s="93" t="str">
        <f>C4</f>
        <v>Dani Bugnon </v>
      </c>
      <c r="E25" s="58">
        <v>11</v>
      </c>
      <c r="F25" s="59">
        <v>6</v>
      </c>
      <c r="G25" s="58">
        <v>11</v>
      </c>
      <c r="H25" s="59">
        <v>4</v>
      </c>
      <c r="I25" s="58">
        <v>11</v>
      </c>
      <c r="J25" s="60">
        <v>0</v>
      </c>
      <c r="K25" s="56"/>
      <c r="L25" s="57"/>
      <c r="M25" s="56"/>
      <c r="N25" s="57"/>
      <c r="O25" s="94" t="str">
        <f aca="true" t="shared" si="4" ref="O25:O30">IF(AND(P25&lt;3,Q25&lt;3),"",IF(P25=3,C25,D25))</f>
        <v>Alexandre Vasco</v>
      </c>
      <c r="P25" s="101">
        <f t="shared" si="2"/>
        <v>3</v>
      </c>
      <c r="Q25" s="96">
        <f t="shared" si="3"/>
        <v>0</v>
      </c>
      <c r="S25" s="13"/>
    </row>
    <row r="26" spans="1:19" ht="12">
      <c r="A26" s="97">
        <f>A3</f>
        <v>2</v>
      </c>
      <c r="B26" s="98">
        <f>A5</f>
        <v>4</v>
      </c>
      <c r="C26" s="99" t="str">
        <f>C3</f>
        <v>Samuel Riedo</v>
      </c>
      <c r="D26" s="100" t="str">
        <f>C5</f>
        <v>Yohan Keller</v>
      </c>
      <c r="E26" s="58">
        <v>11</v>
      </c>
      <c r="F26" s="59">
        <v>3</v>
      </c>
      <c r="G26" s="58">
        <v>11</v>
      </c>
      <c r="H26" s="59">
        <v>7</v>
      </c>
      <c r="I26" s="58">
        <v>8</v>
      </c>
      <c r="J26" s="60">
        <v>11</v>
      </c>
      <c r="K26" s="61">
        <v>11</v>
      </c>
      <c r="L26" s="55">
        <v>9</v>
      </c>
      <c r="M26" s="61"/>
      <c r="N26" s="55"/>
      <c r="O26" s="94" t="str">
        <f t="shared" si="4"/>
        <v>Samuel Riedo</v>
      </c>
      <c r="P26" s="101">
        <f t="shared" si="2"/>
        <v>3</v>
      </c>
      <c r="Q26" s="96">
        <f t="shared" si="3"/>
        <v>1</v>
      </c>
      <c r="S26" s="13"/>
    </row>
    <row r="27" spans="1:19" ht="12.75" thickBot="1">
      <c r="A27" s="102">
        <f>A6</f>
        <v>5</v>
      </c>
      <c r="B27" s="103">
        <f>A7</f>
        <v>6</v>
      </c>
      <c r="C27" s="104" t="str">
        <f>C6</f>
        <v>Bastian Stampfli</v>
      </c>
      <c r="D27" s="105" t="str">
        <f>C7</f>
        <v>Arnaud Zbinden </v>
      </c>
      <c r="E27" s="62">
        <v>12</v>
      </c>
      <c r="F27" s="63">
        <v>10</v>
      </c>
      <c r="G27" s="62">
        <v>6</v>
      </c>
      <c r="H27" s="63">
        <v>11</v>
      </c>
      <c r="I27" s="62">
        <v>7</v>
      </c>
      <c r="J27" s="64">
        <v>11</v>
      </c>
      <c r="K27" s="65">
        <v>0</v>
      </c>
      <c r="L27" s="64">
        <v>11</v>
      </c>
      <c r="M27" s="65"/>
      <c r="N27" s="64"/>
      <c r="O27" s="106" t="str">
        <f t="shared" si="4"/>
        <v>Arnaud Zbinden </v>
      </c>
      <c r="P27" s="107">
        <f t="shared" si="2"/>
        <v>1</v>
      </c>
      <c r="Q27" s="108">
        <f t="shared" si="3"/>
        <v>3</v>
      </c>
      <c r="S27" s="13"/>
    </row>
    <row r="28" spans="1:17" ht="12">
      <c r="A28" s="90">
        <f>A2</f>
        <v>1</v>
      </c>
      <c r="B28" s="91">
        <f>A3</f>
        <v>2</v>
      </c>
      <c r="C28" s="92" t="str">
        <f>C2</f>
        <v>Alexandre Vasco</v>
      </c>
      <c r="D28" s="93" t="str">
        <f>C3</f>
        <v>Samuel Riedo</v>
      </c>
      <c r="E28" s="53">
        <v>8</v>
      </c>
      <c r="F28" s="54">
        <v>11</v>
      </c>
      <c r="G28" s="53">
        <v>7</v>
      </c>
      <c r="H28" s="54">
        <v>11</v>
      </c>
      <c r="I28" s="53">
        <v>11</v>
      </c>
      <c r="J28" s="55">
        <v>7</v>
      </c>
      <c r="K28" s="56">
        <v>11</v>
      </c>
      <c r="L28" s="57">
        <v>7</v>
      </c>
      <c r="M28" s="56">
        <v>11</v>
      </c>
      <c r="N28" s="57">
        <v>3</v>
      </c>
      <c r="O28" s="94" t="str">
        <f t="shared" si="4"/>
        <v>Alexandre Vasco</v>
      </c>
      <c r="P28" s="101">
        <f t="shared" si="2"/>
        <v>3</v>
      </c>
      <c r="Q28" s="96">
        <f t="shared" si="3"/>
        <v>2</v>
      </c>
    </row>
    <row r="29" spans="1:17" ht="12">
      <c r="A29" s="97">
        <f>A4</f>
        <v>3</v>
      </c>
      <c r="B29" s="98">
        <f>A7</f>
        <v>6</v>
      </c>
      <c r="C29" s="99" t="str">
        <f>C4</f>
        <v>Dani Bugnon </v>
      </c>
      <c r="D29" s="100" t="str">
        <f>C7</f>
        <v>Arnaud Zbinden </v>
      </c>
      <c r="E29" s="58">
        <v>9</v>
      </c>
      <c r="F29" s="59">
        <v>11</v>
      </c>
      <c r="G29" s="58">
        <v>14</v>
      </c>
      <c r="H29" s="59">
        <v>12</v>
      </c>
      <c r="I29" s="58">
        <v>15</v>
      </c>
      <c r="J29" s="60">
        <v>13</v>
      </c>
      <c r="K29" s="61">
        <v>4</v>
      </c>
      <c r="L29" s="55">
        <v>11</v>
      </c>
      <c r="M29" s="61">
        <v>7</v>
      </c>
      <c r="N29" s="55">
        <v>11</v>
      </c>
      <c r="O29" s="94" t="str">
        <f t="shared" si="4"/>
        <v>Arnaud Zbinden </v>
      </c>
      <c r="P29" s="101">
        <f t="shared" si="2"/>
        <v>2</v>
      </c>
      <c r="Q29" s="96">
        <f t="shared" si="3"/>
        <v>3</v>
      </c>
    </row>
    <row r="30" spans="1:17" ht="12.75" thickBot="1">
      <c r="A30" s="109">
        <f>A5</f>
        <v>4</v>
      </c>
      <c r="B30" s="110">
        <f>A6</f>
        <v>5</v>
      </c>
      <c r="C30" s="111" t="str">
        <f>C5</f>
        <v>Yohan Keller</v>
      </c>
      <c r="D30" s="112" t="str">
        <f>C6</f>
        <v>Bastian Stampfli</v>
      </c>
      <c r="E30" s="66">
        <v>12</v>
      </c>
      <c r="F30" s="67">
        <v>10</v>
      </c>
      <c r="G30" s="66">
        <v>4</v>
      </c>
      <c r="H30" s="67">
        <v>11</v>
      </c>
      <c r="I30" s="66">
        <v>7</v>
      </c>
      <c r="J30" s="68">
        <v>11</v>
      </c>
      <c r="K30" s="69">
        <v>4</v>
      </c>
      <c r="L30" s="70">
        <v>11</v>
      </c>
      <c r="M30" s="69"/>
      <c r="N30" s="70"/>
      <c r="O30" s="113" t="str">
        <f t="shared" si="4"/>
        <v>Bastian Stampfli</v>
      </c>
      <c r="P30" s="114">
        <f t="shared" si="2"/>
        <v>1</v>
      </c>
      <c r="Q30" s="115">
        <f t="shared" si="3"/>
        <v>3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49" t="s">
        <v>11</v>
      </c>
      <c r="H63" s="50"/>
      <c r="I63" s="49" t="s">
        <v>12</v>
      </c>
      <c r="J63" s="50"/>
      <c r="P63" s="3"/>
      <c r="Q63" s="3"/>
    </row>
    <row r="64" spans="1:17" ht="12">
      <c r="A64" s="116">
        <v>1</v>
      </c>
      <c r="B64" s="117"/>
      <c r="C64" s="118" t="s">
        <v>25</v>
      </c>
      <c r="D64" s="118" t="s">
        <v>16</v>
      </c>
      <c r="E64" s="119">
        <v>5</v>
      </c>
      <c r="F64" s="120"/>
      <c r="G64" s="121" t="s">
        <v>24</v>
      </c>
      <c r="H64" s="117"/>
      <c r="I64" s="121" t="s">
        <v>24</v>
      </c>
      <c r="J64" s="122"/>
      <c r="P64" s="3"/>
      <c r="Q64" s="3"/>
    </row>
    <row r="65" spans="1:17" ht="12">
      <c r="A65" s="123">
        <v>2</v>
      </c>
      <c r="B65" s="124"/>
      <c r="C65" s="118" t="s">
        <v>31</v>
      </c>
      <c r="D65" s="118" t="s">
        <v>27</v>
      </c>
      <c r="E65" s="119">
        <v>3</v>
      </c>
      <c r="F65" s="125"/>
      <c r="G65" s="126">
        <v>3</v>
      </c>
      <c r="H65" s="124"/>
      <c r="I65" s="126" t="s">
        <v>24</v>
      </c>
      <c r="J65" s="127"/>
      <c r="P65" s="3"/>
      <c r="Q65" s="3"/>
    </row>
    <row r="66" spans="1:17" ht="12">
      <c r="A66" s="123">
        <v>3</v>
      </c>
      <c r="B66" s="124"/>
      <c r="C66" s="118" t="s">
        <v>26</v>
      </c>
      <c r="D66" s="118" t="s">
        <v>27</v>
      </c>
      <c r="E66" s="119">
        <v>3</v>
      </c>
      <c r="F66" s="125"/>
      <c r="G66" s="126">
        <v>1</v>
      </c>
      <c r="H66" s="124"/>
      <c r="I66" s="126" t="s">
        <v>24</v>
      </c>
      <c r="J66" s="127"/>
      <c r="P66" s="3"/>
      <c r="Q66" s="3"/>
    </row>
    <row r="67" spans="1:17" ht="12">
      <c r="A67" s="123">
        <v>4</v>
      </c>
      <c r="B67" s="124"/>
      <c r="C67" s="118" t="s">
        <v>30</v>
      </c>
      <c r="D67" s="118" t="s">
        <v>16</v>
      </c>
      <c r="E67" s="119">
        <v>2</v>
      </c>
      <c r="F67" s="125"/>
      <c r="G67" s="126">
        <v>3</v>
      </c>
      <c r="H67" s="124"/>
      <c r="I67" s="126" t="s">
        <v>24</v>
      </c>
      <c r="J67" s="127"/>
      <c r="P67" s="3"/>
      <c r="Q67" s="3"/>
    </row>
    <row r="68" spans="1:17" ht="12">
      <c r="A68" s="123">
        <v>5</v>
      </c>
      <c r="B68" s="124"/>
      <c r="C68" s="118" t="s">
        <v>32</v>
      </c>
      <c r="D68" s="118" t="s">
        <v>29</v>
      </c>
      <c r="E68" s="119">
        <v>2</v>
      </c>
      <c r="F68" s="125"/>
      <c r="G68" s="126">
        <v>1</v>
      </c>
      <c r="H68" s="124"/>
      <c r="I68" s="126" t="s">
        <v>24</v>
      </c>
      <c r="J68" s="127"/>
      <c r="P68" s="3"/>
      <c r="Q68" s="3"/>
    </row>
    <row r="69" spans="1:17" ht="12.75" thickBot="1">
      <c r="A69" s="128">
        <v>6</v>
      </c>
      <c r="B69" s="129"/>
      <c r="C69" s="130" t="s">
        <v>28</v>
      </c>
      <c r="D69" s="130" t="s">
        <v>29</v>
      </c>
      <c r="E69" s="131">
        <v>0</v>
      </c>
      <c r="F69" s="132"/>
      <c r="G69" s="133" t="s">
        <v>24</v>
      </c>
      <c r="H69" s="129"/>
      <c r="I69" s="133" t="s">
        <v>24</v>
      </c>
      <c r="J69" s="134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449"/>
  <sheetViews>
    <sheetView workbookViewId="0" topLeftCell="A27">
      <selection activeCell="A64" sqref="A64:J69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39830</v>
      </c>
      <c r="Q1" s="7"/>
    </row>
    <row r="2" spans="1:17" ht="13.5" customHeight="1">
      <c r="A2" s="74">
        <v>1</v>
      </c>
      <c r="B2" s="75"/>
      <c r="C2" s="51" t="s">
        <v>33</v>
      </c>
      <c r="D2" s="51" t="s">
        <v>18</v>
      </c>
      <c r="E2" s="76">
        <f aca="true" t="shared" si="0" ref="E2:E7">COUNTIF($O$16:$O$30,C2)</f>
        <v>4</v>
      </c>
      <c r="F2" s="77"/>
      <c r="G2" s="78">
        <f>SUM(P16,P19,P22,P25,P28)</f>
        <v>14</v>
      </c>
      <c r="H2" s="79"/>
      <c r="I2" s="76">
        <f>SUM(Q16,Q19,Q22,Q25,Q28)</f>
        <v>6</v>
      </c>
      <c r="J2" s="80"/>
      <c r="K2" s="8"/>
      <c r="L2" s="8"/>
      <c r="M2" s="8"/>
      <c r="N2" s="8"/>
      <c r="O2" s="9"/>
      <c r="P2" s="10"/>
      <c r="Q2" s="10"/>
    </row>
    <row r="3" spans="1:17" ht="13.5" customHeight="1">
      <c r="A3" s="74">
        <v>2</v>
      </c>
      <c r="B3" s="75"/>
      <c r="C3" s="51" t="s">
        <v>34</v>
      </c>
      <c r="D3" s="51" t="s">
        <v>35</v>
      </c>
      <c r="E3" s="76">
        <f t="shared" si="0"/>
        <v>4</v>
      </c>
      <c r="F3" s="79"/>
      <c r="G3" s="78">
        <f>SUM(P17,P20,P23,P26,Q28)</f>
        <v>12</v>
      </c>
      <c r="H3" s="79"/>
      <c r="I3" s="81">
        <f>SUM(Q17,Q20,Q23,Q26,P28)</f>
        <v>6</v>
      </c>
      <c r="J3" s="82"/>
      <c r="K3" s="8"/>
      <c r="L3" s="8"/>
      <c r="M3" s="8"/>
      <c r="N3" s="8"/>
      <c r="O3" s="11"/>
      <c r="P3" s="12"/>
      <c r="Q3" s="12"/>
    </row>
    <row r="4" spans="1:17" ht="12">
      <c r="A4" s="74">
        <v>3</v>
      </c>
      <c r="B4" s="75"/>
      <c r="C4" s="51" t="s">
        <v>36</v>
      </c>
      <c r="D4" s="51" t="s">
        <v>27</v>
      </c>
      <c r="E4" s="76">
        <f t="shared" si="0"/>
        <v>3</v>
      </c>
      <c r="F4" s="77"/>
      <c r="G4" s="78">
        <f>SUM(P18,Q20,P24,Q25,P29)</f>
        <v>11</v>
      </c>
      <c r="H4" s="79"/>
      <c r="I4" s="81">
        <f>SUM(Q18,P20,Q24,P25,Q29)</f>
        <v>10</v>
      </c>
      <c r="J4" s="82"/>
      <c r="K4" s="8"/>
      <c r="L4" s="8"/>
      <c r="M4" s="8"/>
      <c r="N4" s="8"/>
      <c r="O4" s="71" t="s">
        <v>14</v>
      </c>
      <c r="P4" s="72">
        <v>3</v>
      </c>
      <c r="Q4" s="10"/>
    </row>
    <row r="5" spans="1:17" ht="12">
      <c r="A5" s="74">
        <v>4</v>
      </c>
      <c r="B5" s="75"/>
      <c r="C5" s="51" t="s">
        <v>37</v>
      </c>
      <c r="D5" s="51" t="s">
        <v>21</v>
      </c>
      <c r="E5" s="76">
        <f t="shared" si="0"/>
        <v>3</v>
      </c>
      <c r="F5" s="79"/>
      <c r="G5" s="78">
        <f>SUM(Q18,P21,Q22,Q26,P30)</f>
        <v>11</v>
      </c>
      <c r="H5" s="79"/>
      <c r="I5" s="81">
        <f>SUM(P18,Q21,P22,P26,Q30)</f>
        <v>8</v>
      </c>
      <c r="J5" s="82"/>
      <c r="K5" s="8"/>
      <c r="L5" s="8"/>
      <c r="M5" s="8"/>
      <c r="N5" s="8"/>
      <c r="O5" s="9"/>
      <c r="P5" s="11"/>
      <c r="Q5" s="10"/>
    </row>
    <row r="6" spans="1:17" ht="12">
      <c r="A6" s="74">
        <v>5</v>
      </c>
      <c r="B6" s="75"/>
      <c r="C6" s="51" t="s">
        <v>38</v>
      </c>
      <c r="D6" s="51" t="s">
        <v>39</v>
      </c>
      <c r="E6" s="76">
        <f t="shared" si="0"/>
        <v>0</v>
      </c>
      <c r="F6" s="79"/>
      <c r="G6" s="78">
        <f>SUM(Q17,Q19,Q24,P27,Q30)</f>
        <v>4</v>
      </c>
      <c r="H6" s="79"/>
      <c r="I6" s="81">
        <f>SUM(P17,P19,P24,Q27,P30)</f>
        <v>15</v>
      </c>
      <c r="J6" s="82"/>
      <c r="K6" s="8"/>
      <c r="L6" s="8"/>
      <c r="M6" s="8"/>
      <c r="N6" s="8"/>
      <c r="O6" s="9"/>
      <c r="P6" s="9"/>
      <c r="Q6" s="9"/>
    </row>
    <row r="7" spans="1:17" ht="12.75" thickBot="1">
      <c r="A7" s="83">
        <v>6</v>
      </c>
      <c r="B7" s="84"/>
      <c r="C7" s="52" t="s">
        <v>40</v>
      </c>
      <c r="D7" s="52" t="s">
        <v>21</v>
      </c>
      <c r="E7" s="85">
        <f t="shared" si="0"/>
        <v>1</v>
      </c>
      <c r="F7" s="86"/>
      <c r="G7" s="87">
        <f>SUM(Q16,Q21,Q23,Q27,Q29)</f>
        <v>7</v>
      </c>
      <c r="H7" s="86"/>
      <c r="I7" s="88">
        <f>SUM(P16,P21,P23,P27,P29)</f>
        <v>14</v>
      </c>
      <c r="J7" s="89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45">
        <v>4</v>
      </c>
      <c r="L15" s="46"/>
      <c r="M15" s="47">
        <v>5</v>
      </c>
      <c r="N15" s="48"/>
      <c r="O15" s="42" t="s">
        <v>8</v>
      </c>
      <c r="P15" s="43" t="s">
        <v>5</v>
      </c>
      <c r="Q15" s="43"/>
    </row>
    <row r="16" spans="1:17" ht="12">
      <c r="A16" s="90">
        <f>A2</f>
        <v>1</v>
      </c>
      <c r="B16" s="91">
        <f>A7</f>
        <v>6</v>
      </c>
      <c r="C16" s="92" t="str">
        <f>C2</f>
        <v>Ludovic Burgy</v>
      </c>
      <c r="D16" s="93" t="str">
        <f>C7</f>
        <v>Simon Terrettaz</v>
      </c>
      <c r="E16" s="53">
        <v>11</v>
      </c>
      <c r="F16" s="54">
        <v>5</v>
      </c>
      <c r="G16" s="53">
        <v>9</v>
      </c>
      <c r="H16" s="54">
        <v>11</v>
      </c>
      <c r="I16" s="53">
        <v>6</v>
      </c>
      <c r="J16" s="55">
        <v>11</v>
      </c>
      <c r="K16" s="56">
        <v>11</v>
      </c>
      <c r="L16" s="57">
        <v>5</v>
      </c>
      <c r="M16" s="56">
        <v>11</v>
      </c>
      <c r="N16" s="57">
        <v>5</v>
      </c>
      <c r="O16" s="94" t="str">
        <f aca="true" t="shared" si="1" ref="O16:O30">IF(AND(P16&lt;3,Q16&lt;3),"",IF(P16=3,C16,D16))</f>
        <v>Ludovic Burgy</v>
      </c>
      <c r="P16" s="95">
        <f aca="true" t="shared" si="2" ref="P16:P30">(E16&gt;F16)+(G16&gt;H16)+(I16&gt;J16)+(K16&gt;L16)+(M16&gt;N16)</f>
        <v>3</v>
      </c>
      <c r="Q16" s="96">
        <f aca="true" t="shared" si="3" ref="Q16:Q30">(E16&lt;F16)+(G16&lt;H16)+(I16&lt;J16)+(K16&lt;L16)+(M16&lt;N16)</f>
        <v>2</v>
      </c>
    </row>
    <row r="17" spans="1:17" ht="12">
      <c r="A17" s="97">
        <f>A3</f>
        <v>2</v>
      </c>
      <c r="B17" s="98">
        <f>A6</f>
        <v>5</v>
      </c>
      <c r="C17" s="99" t="str">
        <f>C3</f>
        <v>Samuel Coquoz</v>
      </c>
      <c r="D17" s="100" t="str">
        <f>C6</f>
        <v>Aurélien Clerc</v>
      </c>
      <c r="E17" s="58">
        <v>11</v>
      </c>
      <c r="F17" s="59">
        <v>8</v>
      </c>
      <c r="G17" s="58">
        <v>11</v>
      </c>
      <c r="H17" s="59">
        <v>4</v>
      </c>
      <c r="I17" s="58">
        <v>11</v>
      </c>
      <c r="J17" s="60">
        <v>4</v>
      </c>
      <c r="K17" s="61"/>
      <c r="L17" s="55"/>
      <c r="M17" s="61"/>
      <c r="N17" s="55"/>
      <c r="O17" s="94" t="str">
        <f t="shared" si="1"/>
        <v>Samuel Coquoz</v>
      </c>
      <c r="P17" s="101">
        <f t="shared" si="2"/>
        <v>3</v>
      </c>
      <c r="Q17" s="96">
        <f t="shared" si="3"/>
        <v>0</v>
      </c>
    </row>
    <row r="18" spans="1:17" ht="12.75" thickBot="1">
      <c r="A18" s="102">
        <f>A4</f>
        <v>3</v>
      </c>
      <c r="B18" s="103">
        <f>A5</f>
        <v>4</v>
      </c>
      <c r="C18" s="104" t="str">
        <f>C4</f>
        <v>Noël Girardin</v>
      </c>
      <c r="D18" s="105" t="str">
        <f>C5</f>
        <v>Baptiste Pochon</v>
      </c>
      <c r="E18" s="62">
        <v>11</v>
      </c>
      <c r="F18" s="63">
        <v>6</v>
      </c>
      <c r="G18" s="62">
        <v>11</v>
      </c>
      <c r="H18" s="63">
        <v>8</v>
      </c>
      <c r="I18" s="62">
        <v>11</v>
      </c>
      <c r="J18" s="64">
        <v>5</v>
      </c>
      <c r="K18" s="65"/>
      <c r="L18" s="64"/>
      <c r="M18" s="65"/>
      <c r="N18" s="64"/>
      <c r="O18" s="106" t="str">
        <f t="shared" si="1"/>
        <v>Noël Girardin</v>
      </c>
      <c r="P18" s="107">
        <f t="shared" si="2"/>
        <v>3</v>
      </c>
      <c r="Q18" s="108">
        <f t="shared" si="3"/>
        <v>0</v>
      </c>
    </row>
    <row r="19" spans="1:17" ht="12">
      <c r="A19" s="90">
        <f>A2</f>
        <v>1</v>
      </c>
      <c r="B19" s="91">
        <f>A6</f>
        <v>5</v>
      </c>
      <c r="C19" s="92" t="str">
        <f>C2</f>
        <v>Ludovic Burgy</v>
      </c>
      <c r="D19" s="93" t="str">
        <f>C6</f>
        <v>Aurélien Clerc</v>
      </c>
      <c r="E19" s="58">
        <v>11</v>
      </c>
      <c r="F19" s="59">
        <v>9</v>
      </c>
      <c r="G19" s="58">
        <v>11</v>
      </c>
      <c r="H19" s="59">
        <v>5</v>
      </c>
      <c r="I19" s="58">
        <v>11</v>
      </c>
      <c r="J19" s="60">
        <v>6</v>
      </c>
      <c r="K19" s="56"/>
      <c r="L19" s="57"/>
      <c r="M19" s="56"/>
      <c r="N19" s="57"/>
      <c r="O19" s="94" t="str">
        <f t="shared" si="1"/>
        <v>Ludovic Burgy</v>
      </c>
      <c r="P19" s="101">
        <f t="shared" si="2"/>
        <v>3</v>
      </c>
      <c r="Q19" s="96">
        <f t="shared" si="3"/>
        <v>0</v>
      </c>
    </row>
    <row r="20" spans="1:17" ht="12">
      <c r="A20" s="97">
        <f>A3</f>
        <v>2</v>
      </c>
      <c r="B20" s="98">
        <f>A4</f>
        <v>3</v>
      </c>
      <c r="C20" s="99" t="str">
        <f>C3</f>
        <v>Samuel Coquoz</v>
      </c>
      <c r="D20" s="100" t="str">
        <f>C4</f>
        <v>Noël Girardin</v>
      </c>
      <c r="E20" s="53">
        <v>11</v>
      </c>
      <c r="F20" s="54">
        <v>7</v>
      </c>
      <c r="G20" s="53">
        <v>9</v>
      </c>
      <c r="H20" s="54">
        <v>11</v>
      </c>
      <c r="I20" s="53">
        <v>13</v>
      </c>
      <c r="J20" s="55">
        <v>11</v>
      </c>
      <c r="K20" s="61">
        <v>11</v>
      </c>
      <c r="L20" s="55">
        <v>1</v>
      </c>
      <c r="M20" s="61"/>
      <c r="N20" s="55"/>
      <c r="O20" s="94" t="str">
        <f t="shared" si="1"/>
        <v>Samuel Coquoz</v>
      </c>
      <c r="P20" s="101">
        <f t="shared" si="2"/>
        <v>3</v>
      </c>
      <c r="Q20" s="96">
        <f t="shared" si="3"/>
        <v>1</v>
      </c>
    </row>
    <row r="21" spans="1:17" ht="12.75" thickBot="1">
      <c r="A21" s="102">
        <f>A5</f>
        <v>4</v>
      </c>
      <c r="B21" s="103">
        <f>A7</f>
        <v>6</v>
      </c>
      <c r="C21" s="104" t="str">
        <f>C5</f>
        <v>Baptiste Pochon</v>
      </c>
      <c r="D21" s="105" t="str">
        <f>C7</f>
        <v>Simon Terrettaz</v>
      </c>
      <c r="E21" s="62">
        <v>11</v>
      </c>
      <c r="F21" s="63">
        <v>8</v>
      </c>
      <c r="G21" s="62">
        <v>11</v>
      </c>
      <c r="H21" s="63">
        <v>7</v>
      </c>
      <c r="I21" s="62">
        <v>11</v>
      </c>
      <c r="J21" s="64">
        <v>2</v>
      </c>
      <c r="K21" s="65"/>
      <c r="L21" s="64"/>
      <c r="M21" s="65"/>
      <c r="N21" s="64"/>
      <c r="O21" s="106" t="str">
        <f t="shared" si="1"/>
        <v>Baptiste Pochon</v>
      </c>
      <c r="P21" s="107">
        <f t="shared" si="2"/>
        <v>3</v>
      </c>
      <c r="Q21" s="108">
        <f t="shared" si="3"/>
        <v>0</v>
      </c>
    </row>
    <row r="22" spans="1:17" ht="12">
      <c r="A22" s="90">
        <f>A2</f>
        <v>1</v>
      </c>
      <c r="B22" s="91">
        <f>A5</f>
        <v>4</v>
      </c>
      <c r="C22" s="92" t="str">
        <f>C2</f>
        <v>Ludovic Burgy</v>
      </c>
      <c r="D22" s="93" t="str">
        <f>C5</f>
        <v>Baptiste Pochon</v>
      </c>
      <c r="E22" s="53">
        <v>11</v>
      </c>
      <c r="F22" s="54">
        <v>7</v>
      </c>
      <c r="G22" s="53">
        <v>8</v>
      </c>
      <c r="H22" s="54">
        <v>11</v>
      </c>
      <c r="I22" s="53">
        <v>11</v>
      </c>
      <c r="J22" s="55">
        <v>6</v>
      </c>
      <c r="K22" s="56">
        <v>5</v>
      </c>
      <c r="L22" s="57">
        <v>11</v>
      </c>
      <c r="M22" s="56">
        <v>9</v>
      </c>
      <c r="N22" s="57">
        <v>11</v>
      </c>
      <c r="O22" s="94" t="str">
        <f t="shared" si="1"/>
        <v>Baptiste Pochon</v>
      </c>
      <c r="P22" s="101">
        <f t="shared" si="2"/>
        <v>2</v>
      </c>
      <c r="Q22" s="96">
        <f t="shared" si="3"/>
        <v>3</v>
      </c>
    </row>
    <row r="23" spans="1:17" ht="12">
      <c r="A23" s="97">
        <f>A3</f>
        <v>2</v>
      </c>
      <c r="B23" s="98">
        <f>A7</f>
        <v>6</v>
      </c>
      <c r="C23" s="99" t="str">
        <f>C3</f>
        <v>Samuel Coquoz</v>
      </c>
      <c r="D23" s="100" t="str">
        <f>C7</f>
        <v>Simon Terrettaz</v>
      </c>
      <c r="E23" s="58">
        <v>11</v>
      </c>
      <c r="F23" s="59">
        <v>7</v>
      </c>
      <c r="G23" s="58">
        <v>11</v>
      </c>
      <c r="H23" s="59">
        <v>5</v>
      </c>
      <c r="I23" s="58">
        <v>11</v>
      </c>
      <c r="J23" s="60">
        <v>4</v>
      </c>
      <c r="K23" s="61"/>
      <c r="L23" s="55"/>
      <c r="M23" s="61"/>
      <c r="N23" s="55"/>
      <c r="O23" s="94" t="str">
        <f t="shared" si="1"/>
        <v>Samuel Coquoz</v>
      </c>
      <c r="P23" s="101">
        <f t="shared" si="2"/>
        <v>3</v>
      </c>
      <c r="Q23" s="96">
        <f t="shared" si="3"/>
        <v>0</v>
      </c>
    </row>
    <row r="24" spans="1:17" ht="12.75" thickBot="1">
      <c r="A24" s="102">
        <f>A4</f>
        <v>3</v>
      </c>
      <c r="B24" s="103">
        <f>A6</f>
        <v>5</v>
      </c>
      <c r="C24" s="104" t="str">
        <f>C4</f>
        <v>Noël Girardin</v>
      </c>
      <c r="D24" s="105" t="str">
        <f>C6</f>
        <v>Aurélien Clerc</v>
      </c>
      <c r="E24" s="62">
        <v>11</v>
      </c>
      <c r="F24" s="63">
        <v>9</v>
      </c>
      <c r="G24" s="62">
        <v>7</v>
      </c>
      <c r="H24" s="63">
        <v>11</v>
      </c>
      <c r="I24" s="62">
        <v>11</v>
      </c>
      <c r="J24" s="64">
        <v>7</v>
      </c>
      <c r="K24" s="65">
        <v>5</v>
      </c>
      <c r="L24" s="64">
        <v>11</v>
      </c>
      <c r="M24" s="65">
        <v>11</v>
      </c>
      <c r="N24" s="64">
        <v>8</v>
      </c>
      <c r="O24" s="106" t="str">
        <f t="shared" si="1"/>
        <v>Noël Girardin</v>
      </c>
      <c r="P24" s="107">
        <f t="shared" si="2"/>
        <v>3</v>
      </c>
      <c r="Q24" s="108">
        <f t="shared" si="3"/>
        <v>2</v>
      </c>
    </row>
    <row r="25" spans="1:19" ht="12">
      <c r="A25" s="90">
        <f>A2</f>
        <v>1</v>
      </c>
      <c r="B25" s="91">
        <f>A4</f>
        <v>3</v>
      </c>
      <c r="C25" s="92" t="str">
        <f>C2</f>
        <v>Ludovic Burgy</v>
      </c>
      <c r="D25" s="93" t="str">
        <f>C4</f>
        <v>Noël Girardin</v>
      </c>
      <c r="E25" s="58">
        <v>8</v>
      </c>
      <c r="F25" s="59">
        <v>11</v>
      </c>
      <c r="G25" s="58">
        <v>11</v>
      </c>
      <c r="H25" s="59">
        <v>6</v>
      </c>
      <c r="I25" s="58">
        <v>11</v>
      </c>
      <c r="J25" s="60">
        <v>7</v>
      </c>
      <c r="K25" s="56">
        <v>11</v>
      </c>
      <c r="L25" s="57">
        <v>6</v>
      </c>
      <c r="M25" s="56"/>
      <c r="N25" s="57"/>
      <c r="O25" s="94" t="str">
        <f t="shared" si="1"/>
        <v>Ludovic Burgy</v>
      </c>
      <c r="P25" s="101">
        <f t="shared" si="2"/>
        <v>3</v>
      </c>
      <c r="Q25" s="96">
        <f t="shared" si="3"/>
        <v>1</v>
      </c>
      <c r="S25" s="13"/>
    </row>
    <row r="26" spans="1:19" ht="12">
      <c r="A26" s="97">
        <f>A3</f>
        <v>2</v>
      </c>
      <c r="B26" s="98">
        <f>A5</f>
        <v>4</v>
      </c>
      <c r="C26" s="99" t="str">
        <f>C3</f>
        <v>Samuel Coquoz</v>
      </c>
      <c r="D26" s="100" t="str">
        <f>C5</f>
        <v>Baptiste Pochon</v>
      </c>
      <c r="E26" s="58">
        <v>11</v>
      </c>
      <c r="F26" s="59">
        <v>8</v>
      </c>
      <c r="G26" s="58">
        <v>11</v>
      </c>
      <c r="H26" s="59">
        <v>5</v>
      </c>
      <c r="I26" s="58">
        <v>8</v>
      </c>
      <c r="J26" s="60">
        <v>11</v>
      </c>
      <c r="K26" s="61">
        <v>9</v>
      </c>
      <c r="L26" s="55">
        <v>11</v>
      </c>
      <c r="M26" s="61">
        <v>11</v>
      </c>
      <c r="N26" s="55">
        <v>8</v>
      </c>
      <c r="O26" s="94" t="str">
        <f t="shared" si="1"/>
        <v>Samuel Coquoz</v>
      </c>
      <c r="P26" s="101">
        <f t="shared" si="2"/>
        <v>3</v>
      </c>
      <c r="Q26" s="96">
        <f t="shared" si="3"/>
        <v>2</v>
      </c>
      <c r="S26" s="13"/>
    </row>
    <row r="27" spans="1:19" ht="12.75" thickBot="1">
      <c r="A27" s="102">
        <f>A6</f>
        <v>5</v>
      </c>
      <c r="B27" s="103">
        <f>A7</f>
        <v>6</v>
      </c>
      <c r="C27" s="104" t="str">
        <f>C6</f>
        <v>Aurélien Clerc</v>
      </c>
      <c r="D27" s="105" t="str">
        <f>C7</f>
        <v>Simon Terrettaz</v>
      </c>
      <c r="E27" s="62">
        <v>5</v>
      </c>
      <c r="F27" s="63">
        <v>11</v>
      </c>
      <c r="G27" s="62">
        <v>11</v>
      </c>
      <c r="H27" s="63">
        <v>5</v>
      </c>
      <c r="I27" s="62">
        <v>11</v>
      </c>
      <c r="J27" s="64">
        <v>3</v>
      </c>
      <c r="K27" s="65">
        <v>7</v>
      </c>
      <c r="L27" s="64">
        <v>11</v>
      </c>
      <c r="M27" s="65">
        <v>7</v>
      </c>
      <c r="N27" s="64">
        <v>11</v>
      </c>
      <c r="O27" s="106" t="str">
        <f t="shared" si="1"/>
        <v>Simon Terrettaz</v>
      </c>
      <c r="P27" s="107">
        <f t="shared" si="2"/>
        <v>2</v>
      </c>
      <c r="Q27" s="108">
        <f t="shared" si="3"/>
        <v>3</v>
      </c>
      <c r="S27" s="13"/>
    </row>
    <row r="28" spans="1:17" ht="12">
      <c r="A28" s="90">
        <f>A2</f>
        <v>1</v>
      </c>
      <c r="B28" s="91">
        <f>A3</f>
        <v>2</v>
      </c>
      <c r="C28" s="92" t="str">
        <f>C2</f>
        <v>Ludovic Burgy</v>
      </c>
      <c r="D28" s="93" t="str">
        <f>C3</f>
        <v>Samuel Coquoz</v>
      </c>
      <c r="E28" s="53">
        <v>11</v>
      </c>
      <c r="F28" s="54">
        <v>3</v>
      </c>
      <c r="G28" s="53">
        <v>11</v>
      </c>
      <c r="H28" s="54">
        <v>9</v>
      </c>
      <c r="I28" s="53">
        <v>11</v>
      </c>
      <c r="J28" s="55">
        <v>7</v>
      </c>
      <c r="K28" s="56"/>
      <c r="L28" s="57"/>
      <c r="M28" s="56"/>
      <c r="N28" s="57"/>
      <c r="O28" s="94" t="str">
        <f t="shared" si="1"/>
        <v>Ludovic Burgy</v>
      </c>
      <c r="P28" s="101">
        <f t="shared" si="2"/>
        <v>3</v>
      </c>
      <c r="Q28" s="96">
        <f t="shared" si="3"/>
        <v>0</v>
      </c>
    </row>
    <row r="29" spans="1:17" ht="12">
      <c r="A29" s="97">
        <f>A4</f>
        <v>3</v>
      </c>
      <c r="B29" s="98">
        <f>A7</f>
        <v>6</v>
      </c>
      <c r="C29" s="99" t="str">
        <f>C4</f>
        <v>Noël Girardin</v>
      </c>
      <c r="D29" s="100" t="str">
        <f>C7</f>
        <v>Simon Terrettaz</v>
      </c>
      <c r="E29" s="58">
        <v>8</v>
      </c>
      <c r="F29" s="59">
        <v>11</v>
      </c>
      <c r="G29" s="58">
        <v>11</v>
      </c>
      <c r="H29" s="59">
        <v>8</v>
      </c>
      <c r="I29" s="58">
        <v>11</v>
      </c>
      <c r="J29" s="60">
        <v>7</v>
      </c>
      <c r="K29" s="61">
        <v>6</v>
      </c>
      <c r="L29" s="55">
        <v>11</v>
      </c>
      <c r="M29" s="61">
        <v>11</v>
      </c>
      <c r="N29" s="55">
        <v>8</v>
      </c>
      <c r="O29" s="94" t="str">
        <f t="shared" si="1"/>
        <v>Noël Girardin</v>
      </c>
      <c r="P29" s="101">
        <f t="shared" si="2"/>
        <v>3</v>
      </c>
      <c r="Q29" s="96">
        <f t="shared" si="3"/>
        <v>2</v>
      </c>
    </row>
    <row r="30" spans="1:17" ht="12.75" thickBot="1">
      <c r="A30" s="109">
        <f>A5</f>
        <v>4</v>
      </c>
      <c r="B30" s="110">
        <f>A6</f>
        <v>5</v>
      </c>
      <c r="C30" s="111" t="str">
        <f>C5</f>
        <v>Baptiste Pochon</v>
      </c>
      <c r="D30" s="112" t="str">
        <f>C6</f>
        <v>Aurélien Clerc</v>
      </c>
      <c r="E30" s="66">
        <v>11</v>
      </c>
      <c r="F30" s="67">
        <v>3</v>
      </c>
      <c r="G30" s="66">
        <v>11</v>
      </c>
      <c r="H30" s="67">
        <v>2</v>
      </c>
      <c r="I30" s="66">
        <v>11</v>
      </c>
      <c r="J30" s="68">
        <v>3</v>
      </c>
      <c r="K30" s="69"/>
      <c r="L30" s="70"/>
      <c r="M30" s="69"/>
      <c r="N30" s="70"/>
      <c r="O30" s="113" t="str">
        <f t="shared" si="1"/>
        <v>Baptiste Pochon</v>
      </c>
      <c r="P30" s="114">
        <f t="shared" si="2"/>
        <v>3</v>
      </c>
      <c r="Q30" s="115">
        <f t="shared" si="3"/>
        <v>0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49" t="s">
        <v>11</v>
      </c>
      <c r="H63" s="50"/>
      <c r="I63" s="49" t="s">
        <v>12</v>
      </c>
      <c r="J63" s="50"/>
      <c r="P63" s="3"/>
      <c r="Q63" s="3"/>
    </row>
    <row r="64" spans="1:17" ht="12">
      <c r="A64" s="116">
        <v>1</v>
      </c>
      <c r="B64" s="117"/>
      <c r="C64" s="118" t="s">
        <v>33</v>
      </c>
      <c r="D64" s="118" t="s">
        <v>18</v>
      </c>
      <c r="E64" s="119">
        <v>4</v>
      </c>
      <c r="F64" s="120"/>
      <c r="G64" s="121">
        <v>3</v>
      </c>
      <c r="H64" s="117"/>
      <c r="I64" s="121" t="s">
        <v>24</v>
      </c>
      <c r="J64" s="122"/>
      <c r="P64" s="3"/>
      <c r="Q64" s="3"/>
    </row>
    <row r="65" spans="1:17" ht="12">
      <c r="A65" s="123">
        <v>2</v>
      </c>
      <c r="B65" s="124"/>
      <c r="C65" s="118" t="s">
        <v>34</v>
      </c>
      <c r="D65" s="118" t="s">
        <v>35</v>
      </c>
      <c r="E65" s="119">
        <v>4</v>
      </c>
      <c r="F65" s="125"/>
      <c r="G65" s="126">
        <v>0</v>
      </c>
      <c r="H65" s="124"/>
      <c r="I65" s="126" t="s">
        <v>24</v>
      </c>
      <c r="J65" s="127"/>
      <c r="P65" s="3"/>
      <c r="Q65" s="3"/>
    </row>
    <row r="66" spans="1:17" ht="12">
      <c r="A66" s="123">
        <v>3</v>
      </c>
      <c r="B66" s="124"/>
      <c r="C66" s="118" t="s">
        <v>36</v>
      </c>
      <c r="D66" s="118" t="s">
        <v>27</v>
      </c>
      <c r="E66" s="119">
        <v>3</v>
      </c>
      <c r="F66" s="125"/>
      <c r="G66" s="126">
        <v>3</v>
      </c>
      <c r="H66" s="124"/>
      <c r="I66" s="126" t="s">
        <v>24</v>
      </c>
      <c r="J66" s="127"/>
      <c r="P66" s="3"/>
      <c r="Q66" s="3"/>
    </row>
    <row r="67" spans="1:17" ht="12">
      <c r="A67" s="123">
        <v>4</v>
      </c>
      <c r="B67" s="124"/>
      <c r="C67" s="118" t="s">
        <v>37</v>
      </c>
      <c r="D67" s="118" t="s">
        <v>21</v>
      </c>
      <c r="E67" s="119">
        <v>3</v>
      </c>
      <c r="F67" s="125"/>
      <c r="G67" s="126">
        <v>0</v>
      </c>
      <c r="H67" s="124"/>
      <c r="I67" s="126" t="s">
        <v>24</v>
      </c>
      <c r="J67" s="127"/>
      <c r="P67" s="3"/>
      <c r="Q67" s="3"/>
    </row>
    <row r="68" spans="1:17" ht="12">
      <c r="A68" s="123">
        <v>5</v>
      </c>
      <c r="B68" s="124"/>
      <c r="C68" s="118" t="s">
        <v>40</v>
      </c>
      <c r="D68" s="118" t="s">
        <v>21</v>
      </c>
      <c r="E68" s="119">
        <v>1</v>
      </c>
      <c r="F68" s="125"/>
      <c r="G68" s="126" t="s">
        <v>24</v>
      </c>
      <c r="H68" s="124"/>
      <c r="I68" s="126" t="s">
        <v>24</v>
      </c>
      <c r="J68" s="127"/>
      <c r="P68" s="3"/>
      <c r="Q68" s="3"/>
    </row>
    <row r="69" spans="1:17" ht="12.75" thickBot="1">
      <c r="A69" s="128">
        <v>6</v>
      </c>
      <c r="B69" s="129"/>
      <c r="C69" s="130" t="s">
        <v>38</v>
      </c>
      <c r="D69" s="130" t="s">
        <v>39</v>
      </c>
      <c r="E69" s="131">
        <v>0</v>
      </c>
      <c r="F69" s="132"/>
      <c r="G69" s="133" t="s">
        <v>24</v>
      </c>
      <c r="H69" s="129"/>
      <c r="I69" s="133" t="s">
        <v>24</v>
      </c>
      <c r="J69" s="134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workbookViewId="0" topLeftCell="A17">
      <selection activeCell="O69" sqref="O69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39830</v>
      </c>
      <c r="Q1" s="7"/>
    </row>
    <row r="2" spans="1:17" ht="13.5" customHeight="1">
      <c r="A2" s="74">
        <v>1</v>
      </c>
      <c r="B2" s="75"/>
      <c r="C2" s="51" t="s">
        <v>41</v>
      </c>
      <c r="D2" s="51" t="s">
        <v>35</v>
      </c>
      <c r="E2" s="76">
        <f aca="true" t="shared" si="0" ref="E2:E7">COUNTIF($O$16:$O$30,C2)</f>
        <v>3</v>
      </c>
      <c r="F2" s="77"/>
      <c r="G2" s="78">
        <f>SUM(P16,P19,P22,P25,P28)</f>
        <v>9</v>
      </c>
      <c r="H2" s="79"/>
      <c r="I2" s="76">
        <f>SUM(Q16,Q19,Q22,Q25,Q28)</f>
        <v>5</v>
      </c>
      <c r="J2" s="80"/>
      <c r="K2" s="8"/>
      <c r="L2" s="8"/>
      <c r="M2" s="8"/>
      <c r="N2" s="8"/>
      <c r="O2" s="9"/>
      <c r="P2" s="10"/>
      <c r="Q2" s="10"/>
    </row>
    <row r="3" spans="1:17" ht="13.5" customHeight="1">
      <c r="A3" s="74">
        <v>2</v>
      </c>
      <c r="B3" s="75"/>
      <c r="C3" s="51" t="s">
        <v>42</v>
      </c>
      <c r="D3" s="51" t="s">
        <v>16</v>
      </c>
      <c r="E3" s="76">
        <f t="shared" si="0"/>
        <v>2</v>
      </c>
      <c r="F3" s="79"/>
      <c r="G3" s="78">
        <f>SUM(P17,P20,P23,P26,Q28)</f>
        <v>6</v>
      </c>
      <c r="H3" s="79"/>
      <c r="I3" s="81">
        <f>SUM(Q17,Q20,Q23,Q26,P28)</f>
        <v>6</v>
      </c>
      <c r="J3" s="82"/>
      <c r="K3" s="8"/>
      <c r="L3" s="8"/>
      <c r="M3" s="8"/>
      <c r="N3" s="8"/>
      <c r="O3" s="11"/>
      <c r="P3" s="12"/>
      <c r="Q3" s="12"/>
    </row>
    <row r="4" spans="1:17" ht="12">
      <c r="A4" s="74">
        <v>3</v>
      </c>
      <c r="B4" s="75"/>
      <c r="C4" s="51" t="s">
        <v>43</v>
      </c>
      <c r="D4" s="51" t="s">
        <v>18</v>
      </c>
      <c r="E4" s="76">
        <f t="shared" si="0"/>
        <v>0</v>
      </c>
      <c r="F4" s="77"/>
      <c r="G4" s="78">
        <f>SUM(P18,Q20,P24,Q25,P29)</f>
        <v>0</v>
      </c>
      <c r="H4" s="79"/>
      <c r="I4" s="81">
        <f>SUM(Q18,P20,Q24,P25,Q29)</f>
        <v>12</v>
      </c>
      <c r="J4" s="82"/>
      <c r="K4" s="8"/>
      <c r="L4" s="8"/>
      <c r="M4" s="8"/>
      <c r="N4" s="8"/>
      <c r="O4" s="73" t="s">
        <v>14</v>
      </c>
      <c r="P4" s="11">
        <v>4</v>
      </c>
      <c r="Q4" s="10"/>
    </row>
    <row r="5" spans="1:17" ht="12">
      <c r="A5" s="74">
        <v>4</v>
      </c>
      <c r="B5" s="75"/>
      <c r="C5" s="51" t="s">
        <v>44</v>
      </c>
      <c r="D5" s="51" t="s">
        <v>45</v>
      </c>
      <c r="E5" s="76">
        <f t="shared" si="0"/>
        <v>3</v>
      </c>
      <c r="F5" s="79"/>
      <c r="G5" s="78">
        <f>SUM(Q18,P21,Q22,Q26,P30)</f>
        <v>9</v>
      </c>
      <c r="H5" s="79"/>
      <c r="I5" s="81">
        <f>SUM(P18,Q21,P22,P26,Q30)</f>
        <v>3</v>
      </c>
      <c r="J5" s="82"/>
      <c r="K5" s="8"/>
      <c r="L5" s="8"/>
      <c r="M5" s="8"/>
      <c r="N5" s="8"/>
      <c r="O5" s="9"/>
      <c r="P5" s="11"/>
      <c r="Q5" s="10"/>
    </row>
    <row r="6" spans="1:17" ht="12">
      <c r="A6" s="74">
        <v>5</v>
      </c>
      <c r="B6" s="75"/>
      <c r="C6" s="51" t="s">
        <v>46</v>
      </c>
      <c r="D6" s="51" t="s">
        <v>39</v>
      </c>
      <c r="E6" s="76">
        <f t="shared" si="0"/>
        <v>2</v>
      </c>
      <c r="F6" s="79"/>
      <c r="G6" s="78">
        <f>SUM(Q17,Q19,Q24,P27,Q30)</f>
        <v>8</v>
      </c>
      <c r="H6" s="79"/>
      <c r="I6" s="81">
        <f>SUM(P17,P19,P24,Q27,P30)</f>
        <v>6</v>
      </c>
      <c r="J6" s="82"/>
      <c r="K6" s="8"/>
      <c r="L6" s="8"/>
      <c r="M6" s="8"/>
      <c r="N6" s="8"/>
      <c r="O6" s="9"/>
      <c r="P6" s="9"/>
      <c r="Q6" s="9"/>
    </row>
    <row r="7" spans="1:17" ht="12.75" thickBot="1">
      <c r="A7" s="83">
        <v>6</v>
      </c>
      <c r="B7" s="84"/>
      <c r="C7" s="52"/>
      <c r="D7" s="52"/>
      <c r="E7" s="85">
        <f t="shared" si="0"/>
        <v>0</v>
      </c>
      <c r="F7" s="86"/>
      <c r="G7" s="87">
        <f>SUM(Q16,Q21,Q23,Q27,Q29)</f>
        <v>0</v>
      </c>
      <c r="H7" s="86"/>
      <c r="I7" s="88">
        <f>SUM(P16,P21,P23,P27,P29)</f>
        <v>0</v>
      </c>
      <c r="J7" s="89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45">
        <v>4</v>
      </c>
      <c r="L15" s="46"/>
      <c r="M15" s="47">
        <v>5</v>
      </c>
      <c r="N15" s="48"/>
      <c r="O15" s="42" t="s">
        <v>8</v>
      </c>
      <c r="P15" s="43" t="s">
        <v>5</v>
      </c>
      <c r="Q15" s="43"/>
    </row>
    <row r="16" spans="1:17" ht="12">
      <c r="A16" s="90">
        <f>A2</f>
        <v>1</v>
      </c>
      <c r="B16" s="91">
        <f>A7</f>
        <v>6</v>
      </c>
      <c r="C16" s="92" t="str">
        <f>C2</f>
        <v>Sébastien Audergon</v>
      </c>
      <c r="D16" s="93">
        <f>C7</f>
        <v>0</v>
      </c>
      <c r="E16" s="53"/>
      <c r="F16" s="54"/>
      <c r="G16" s="53"/>
      <c r="H16" s="54"/>
      <c r="I16" s="53"/>
      <c r="J16" s="55"/>
      <c r="K16" s="56"/>
      <c r="L16" s="57"/>
      <c r="M16" s="56"/>
      <c r="N16" s="57"/>
      <c r="O16" s="94">
        <f aca="true" t="shared" si="1" ref="O16:O30">IF(AND(P16&lt;3,Q16&lt;3),"",IF(P16=3,C16,D16))</f>
      </c>
      <c r="P16" s="95">
        <f aca="true" t="shared" si="2" ref="P16:P30">(E16&gt;F16)+(G16&gt;H16)+(I16&gt;J16)+(K16&gt;L16)+(M16&gt;N16)</f>
        <v>0</v>
      </c>
      <c r="Q16" s="96">
        <f aca="true" t="shared" si="3" ref="Q16:Q30">(E16&lt;F16)+(G16&lt;H16)+(I16&lt;J16)+(K16&lt;L16)+(M16&lt;N16)</f>
        <v>0</v>
      </c>
    </row>
    <row r="17" spans="1:17" ht="12">
      <c r="A17" s="97">
        <f>A3</f>
        <v>2</v>
      </c>
      <c r="B17" s="98">
        <f>A6</f>
        <v>5</v>
      </c>
      <c r="C17" s="99" t="str">
        <f>C3</f>
        <v>Dario Thurnherr</v>
      </c>
      <c r="D17" s="100" t="str">
        <f>C6</f>
        <v>Samuel Gilliéron</v>
      </c>
      <c r="E17" s="58">
        <v>11</v>
      </c>
      <c r="F17" s="59">
        <v>8</v>
      </c>
      <c r="G17" s="58">
        <v>11</v>
      </c>
      <c r="H17" s="59">
        <v>9</v>
      </c>
      <c r="I17" s="58">
        <v>13</v>
      </c>
      <c r="J17" s="60">
        <v>11</v>
      </c>
      <c r="K17" s="61"/>
      <c r="L17" s="55"/>
      <c r="M17" s="61"/>
      <c r="N17" s="55"/>
      <c r="O17" s="94" t="str">
        <f t="shared" si="1"/>
        <v>Dario Thurnherr</v>
      </c>
      <c r="P17" s="101">
        <f t="shared" si="2"/>
        <v>3</v>
      </c>
      <c r="Q17" s="96">
        <f t="shared" si="3"/>
        <v>0</v>
      </c>
    </row>
    <row r="18" spans="1:17" ht="12.75" thickBot="1">
      <c r="A18" s="102">
        <f>A4</f>
        <v>3</v>
      </c>
      <c r="B18" s="103">
        <f>A5</f>
        <v>4</v>
      </c>
      <c r="C18" s="104" t="str">
        <f>C4</f>
        <v>Antoine Caron</v>
      </c>
      <c r="D18" s="105" t="str">
        <f>C5</f>
        <v>Cyrille Gobet</v>
      </c>
      <c r="E18" s="62">
        <v>1</v>
      </c>
      <c r="F18" s="63">
        <v>11</v>
      </c>
      <c r="G18" s="62">
        <v>6</v>
      </c>
      <c r="H18" s="63">
        <v>11</v>
      </c>
      <c r="I18" s="62">
        <v>3</v>
      </c>
      <c r="J18" s="64">
        <v>11</v>
      </c>
      <c r="K18" s="65"/>
      <c r="L18" s="64"/>
      <c r="M18" s="65"/>
      <c r="N18" s="64"/>
      <c r="O18" s="106" t="str">
        <f t="shared" si="1"/>
        <v>Cyrille Gobet</v>
      </c>
      <c r="P18" s="107">
        <f t="shared" si="2"/>
        <v>0</v>
      </c>
      <c r="Q18" s="108">
        <f t="shared" si="3"/>
        <v>3</v>
      </c>
    </row>
    <row r="19" spans="1:17" ht="12">
      <c r="A19" s="90">
        <f>A2</f>
        <v>1</v>
      </c>
      <c r="B19" s="91">
        <f>A6</f>
        <v>5</v>
      </c>
      <c r="C19" s="92" t="str">
        <f>C2</f>
        <v>Sébastien Audergon</v>
      </c>
      <c r="D19" s="93" t="str">
        <f>C6</f>
        <v>Samuel Gilliéron</v>
      </c>
      <c r="E19" s="58">
        <v>6</v>
      </c>
      <c r="F19" s="59">
        <v>11</v>
      </c>
      <c r="G19" s="58">
        <v>11</v>
      </c>
      <c r="H19" s="59">
        <v>4</v>
      </c>
      <c r="I19" s="58">
        <v>11</v>
      </c>
      <c r="J19" s="60">
        <v>6</v>
      </c>
      <c r="K19" s="56">
        <v>7</v>
      </c>
      <c r="L19" s="57">
        <v>11</v>
      </c>
      <c r="M19" s="56">
        <v>11</v>
      </c>
      <c r="N19" s="57">
        <v>6</v>
      </c>
      <c r="O19" s="94" t="str">
        <f t="shared" si="1"/>
        <v>Sébastien Audergon</v>
      </c>
      <c r="P19" s="101">
        <f t="shared" si="2"/>
        <v>3</v>
      </c>
      <c r="Q19" s="96">
        <f t="shared" si="3"/>
        <v>2</v>
      </c>
    </row>
    <row r="20" spans="1:17" ht="12">
      <c r="A20" s="97">
        <f>A3</f>
        <v>2</v>
      </c>
      <c r="B20" s="98">
        <f>A4</f>
        <v>3</v>
      </c>
      <c r="C20" s="99" t="str">
        <f>C3</f>
        <v>Dario Thurnherr</v>
      </c>
      <c r="D20" s="100" t="str">
        <f>C4</f>
        <v>Antoine Caron</v>
      </c>
      <c r="E20" s="53">
        <v>11</v>
      </c>
      <c r="F20" s="54">
        <v>6</v>
      </c>
      <c r="G20" s="53">
        <v>17</v>
      </c>
      <c r="H20" s="54">
        <v>15</v>
      </c>
      <c r="I20" s="53">
        <v>11</v>
      </c>
      <c r="J20" s="55">
        <v>6</v>
      </c>
      <c r="K20" s="61"/>
      <c r="L20" s="55"/>
      <c r="M20" s="61"/>
      <c r="N20" s="55"/>
      <c r="O20" s="94" t="str">
        <f t="shared" si="1"/>
        <v>Dario Thurnherr</v>
      </c>
      <c r="P20" s="101">
        <f t="shared" si="2"/>
        <v>3</v>
      </c>
      <c r="Q20" s="96">
        <f t="shared" si="3"/>
        <v>0</v>
      </c>
    </row>
    <row r="21" spans="1:17" ht="12.75" thickBot="1">
      <c r="A21" s="102">
        <f>A5</f>
        <v>4</v>
      </c>
      <c r="B21" s="103">
        <f>A7</f>
        <v>6</v>
      </c>
      <c r="C21" s="104" t="str">
        <f>C5</f>
        <v>Cyrille Gobet</v>
      </c>
      <c r="D21" s="105">
        <f>C7</f>
        <v>0</v>
      </c>
      <c r="E21" s="62"/>
      <c r="F21" s="63"/>
      <c r="G21" s="62"/>
      <c r="H21" s="63"/>
      <c r="I21" s="62"/>
      <c r="J21" s="64"/>
      <c r="K21" s="65"/>
      <c r="L21" s="64"/>
      <c r="M21" s="65"/>
      <c r="N21" s="64"/>
      <c r="O21" s="106">
        <f t="shared" si="1"/>
      </c>
      <c r="P21" s="107">
        <f t="shared" si="2"/>
        <v>0</v>
      </c>
      <c r="Q21" s="108">
        <f t="shared" si="3"/>
        <v>0</v>
      </c>
    </row>
    <row r="22" spans="1:17" ht="12">
      <c r="A22" s="90">
        <f>A2</f>
        <v>1</v>
      </c>
      <c r="B22" s="91">
        <f>A5</f>
        <v>4</v>
      </c>
      <c r="C22" s="92" t="str">
        <f>C2</f>
        <v>Sébastien Audergon</v>
      </c>
      <c r="D22" s="93" t="str">
        <f>C5</f>
        <v>Cyrille Gobet</v>
      </c>
      <c r="E22" s="53">
        <v>8</v>
      </c>
      <c r="F22" s="54">
        <v>11</v>
      </c>
      <c r="G22" s="53">
        <v>7</v>
      </c>
      <c r="H22" s="54">
        <v>11</v>
      </c>
      <c r="I22" s="53">
        <v>5</v>
      </c>
      <c r="J22" s="55">
        <v>11</v>
      </c>
      <c r="K22" s="56"/>
      <c r="L22" s="57"/>
      <c r="M22" s="56"/>
      <c r="N22" s="57"/>
      <c r="O22" s="94" t="str">
        <f t="shared" si="1"/>
        <v>Cyrille Gobet</v>
      </c>
      <c r="P22" s="101">
        <f t="shared" si="2"/>
        <v>0</v>
      </c>
      <c r="Q22" s="96">
        <f t="shared" si="3"/>
        <v>3</v>
      </c>
    </row>
    <row r="23" spans="1:17" ht="12">
      <c r="A23" s="97">
        <f>A3</f>
        <v>2</v>
      </c>
      <c r="B23" s="98">
        <f>A7</f>
        <v>6</v>
      </c>
      <c r="C23" s="99" t="str">
        <f>C3</f>
        <v>Dario Thurnherr</v>
      </c>
      <c r="D23" s="100">
        <f>C7</f>
        <v>0</v>
      </c>
      <c r="E23" s="58"/>
      <c r="F23" s="59"/>
      <c r="G23" s="58"/>
      <c r="H23" s="59"/>
      <c r="I23" s="58"/>
      <c r="J23" s="60"/>
      <c r="K23" s="61"/>
      <c r="L23" s="55"/>
      <c r="M23" s="61"/>
      <c r="N23" s="55"/>
      <c r="O23" s="94">
        <f t="shared" si="1"/>
      </c>
      <c r="P23" s="101">
        <f t="shared" si="2"/>
        <v>0</v>
      </c>
      <c r="Q23" s="96">
        <f t="shared" si="3"/>
        <v>0</v>
      </c>
    </row>
    <row r="24" spans="1:17" ht="12.75" thickBot="1">
      <c r="A24" s="102">
        <f>A4</f>
        <v>3</v>
      </c>
      <c r="B24" s="103">
        <f>A6</f>
        <v>5</v>
      </c>
      <c r="C24" s="104" t="str">
        <f>C4</f>
        <v>Antoine Caron</v>
      </c>
      <c r="D24" s="105" t="str">
        <f>C6</f>
        <v>Samuel Gilliéron</v>
      </c>
      <c r="E24" s="62">
        <v>8</v>
      </c>
      <c r="F24" s="63">
        <v>11</v>
      </c>
      <c r="G24" s="62">
        <v>0</v>
      </c>
      <c r="H24" s="63">
        <v>11</v>
      </c>
      <c r="I24" s="62">
        <v>5</v>
      </c>
      <c r="J24" s="64">
        <v>11</v>
      </c>
      <c r="K24" s="65"/>
      <c r="L24" s="64"/>
      <c r="M24" s="65"/>
      <c r="N24" s="64"/>
      <c r="O24" s="106" t="str">
        <f t="shared" si="1"/>
        <v>Samuel Gilliéron</v>
      </c>
      <c r="P24" s="107">
        <f t="shared" si="2"/>
        <v>0</v>
      </c>
      <c r="Q24" s="108">
        <f t="shared" si="3"/>
        <v>3</v>
      </c>
    </row>
    <row r="25" spans="1:19" ht="12">
      <c r="A25" s="90">
        <f>A2</f>
        <v>1</v>
      </c>
      <c r="B25" s="91">
        <f>A4</f>
        <v>3</v>
      </c>
      <c r="C25" s="92" t="str">
        <f>C2</f>
        <v>Sébastien Audergon</v>
      </c>
      <c r="D25" s="93" t="str">
        <f>C4</f>
        <v>Antoine Caron</v>
      </c>
      <c r="E25" s="58">
        <v>11</v>
      </c>
      <c r="F25" s="59">
        <v>7</v>
      </c>
      <c r="G25" s="58">
        <v>11</v>
      </c>
      <c r="H25" s="59">
        <v>5</v>
      </c>
      <c r="I25" s="58">
        <v>11</v>
      </c>
      <c r="J25" s="60">
        <v>8</v>
      </c>
      <c r="K25" s="56"/>
      <c r="L25" s="57"/>
      <c r="M25" s="56"/>
      <c r="N25" s="57"/>
      <c r="O25" s="94" t="str">
        <f t="shared" si="1"/>
        <v>Sébastien Audergon</v>
      </c>
      <c r="P25" s="101">
        <f t="shared" si="2"/>
        <v>3</v>
      </c>
      <c r="Q25" s="96">
        <f t="shared" si="3"/>
        <v>0</v>
      </c>
      <c r="S25" s="13"/>
    </row>
    <row r="26" spans="1:19" ht="12">
      <c r="A26" s="97">
        <f>A3</f>
        <v>2</v>
      </c>
      <c r="B26" s="98">
        <f>A5</f>
        <v>4</v>
      </c>
      <c r="C26" s="99" t="str">
        <f>C3</f>
        <v>Dario Thurnherr</v>
      </c>
      <c r="D26" s="100" t="str">
        <f>C5</f>
        <v>Cyrille Gobet</v>
      </c>
      <c r="E26" s="58">
        <v>6</v>
      </c>
      <c r="F26" s="59">
        <v>11</v>
      </c>
      <c r="G26" s="58">
        <v>3</v>
      </c>
      <c r="H26" s="59">
        <v>11</v>
      </c>
      <c r="I26" s="58">
        <v>7</v>
      </c>
      <c r="J26" s="60">
        <v>11</v>
      </c>
      <c r="K26" s="61"/>
      <c r="L26" s="55"/>
      <c r="M26" s="61"/>
      <c r="N26" s="55"/>
      <c r="O26" s="94" t="str">
        <f t="shared" si="1"/>
        <v>Cyrille Gobet</v>
      </c>
      <c r="P26" s="101">
        <f t="shared" si="2"/>
        <v>0</v>
      </c>
      <c r="Q26" s="96">
        <f t="shared" si="3"/>
        <v>3</v>
      </c>
      <c r="S26" s="13"/>
    </row>
    <row r="27" spans="1:19" ht="12.75" thickBot="1">
      <c r="A27" s="102">
        <f>A6</f>
        <v>5</v>
      </c>
      <c r="B27" s="103">
        <f>A7</f>
        <v>6</v>
      </c>
      <c r="C27" s="104" t="str">
        <f>C6</f>
        <v>Samuel Gilliéron</v>
      </c>
      <c r="D27" s="105">
        <f>C7</f>
        <v>0</v>
      </c>
      <c r="E27" s="62"/>
      <c r="F27" s="63"/>
      <c r="G27" s="62"/>
      <c r="H27" s="63"/>
      <c r="I27" s="62"/>
      <c r="J27" s="64"/>
      <c r="K27" s="65"/>
      <c r="L27" s="64"/>
      <c r="M27" s="65"/>
      <c r="N27" s="64"/>
      <c r="O27" s="106">
        <f t="shared" si="1"/>
      </c>
      <c r="P27" s="107">
        <f t="shared" si="2"/>
        <v>0</v>
      </c>
      <c r="Q27" s="108">
        <f t="shared" si="3"/>
        <v>0</v>
      </c>
      <c r="S27" s="13"/>
    </row>
    <row r="28" spans="1:17" ht="12">
      <c r="A28" s="90">
        <f>A2</f>
        <v>1</v>
      </c>
      <c r="B28" s="91">
        <f>A3</f>
        <v>2</v>
      </c>
      <c r="C28" s="92" t="str">
        <f>C2</f>
        <v>Sébastien Audergon</v>
      </c>
      <c r="D28" s="93" t="str">
        <f>C3</f>
        <v>Dario Thurnherr</v>
      </c>
      <c r="E28" s="53">
        <v>11</v>
      </c>
      <c r="F28" s="54">
        <v>5</v>
      </c>
      <c r="G28" s="53">
        <v>11</v>
      </c>
      <c r="H28" s="54">
        <v>6</v>
      </c>
      <c r="I28" s="53">
        <v>11</v>
      </c>
      <c r="J28" s="55">
        <v>7</v>
      </c>
      <c r="K28" s="56"/>
      <c r="L28" s="57"/>
      <c r="M28" s="56"/>
      <c r="N28" s="57"/>
      <c r="O28" s="94" t="str">
        <f t="shared" si="1"/>
        <v>Sébastien Audergon</v>
      </c>
      <c r="P28" s="101">
        <f t="shared" si="2"/>
        <v>3</v>
      </c>
      <c r="Q28" s="96">
        <f t="shared" si="3"/>
        <v>0</v>
      </c>
    </row>
    <row r="29" spans="1:17" ht="12">
      <c r="A29" s="97">
        <f>A4</f>
        <v>3</v>
      </c>
      <c r="B29" s="98">
        <f>A7</f>
        <v>6</v>
      </c>
      <c r="C29" s="99" t="str">
        <f>C4</f>
        <v>Antoine Caron</v>
      </c>
      <c r="D29" s="100">
        <f>C7</f>
        <v>0</v>
      </c>
      <c r="E29" s="58"/>
      <c r="F29" s="59"/>
      <c r="G29" s="58"/>
      <c r="H29" s="59"/>
      <c r="I29" s="58"/>
      <c r="J29" s="60"/>
      <c r="K29" s="61"/>
      <c r="L29" s="55"/>
      <c r="M29" s="61"/>
      <c r="N29" s="55"/>
      <c r="O29" s="94">
        <f t="shared" si="1"/>
      </c>
      <c r="P29" s="101">
        <f t="shared" si="2"/>
        <v>0</v>
      </c>
      <c r="Q29" s="96">
        <f t="shared" si="3"/>
        <v>0</v>
      </c>
    </row>
    <row r="30" spans="1:17" ht="12.75" thickBot="1">
      <c r="A30" s="109">
        <f>A5</f>
        <v>4</v>
      </c>
      <c r="B30" s="110">
        <f>A6</f>
        <v>5</v>
      </c>
      <c r="C30" s="111" t="str">
        <f>C5</f>
        <v>Cyrille Gobet</v>
      </c>
      <c r="D30" s="112" t="str">
        <f>C6</f>
        <v>Samuel Gilliéron</v>
      </c>
      <c r="E30" s="66">
        <v>8</v>
      </c>
      <c r="F30" s="67">
        <v>11</v>
      </c>
      <c r="G30" s="66">
        <v>8</v>
      </c>
      <c r="H30" s="67">
        <v>11</v>
      </c>
      <c r="I30" s="66">
        <v>6</v>
      </c>
      <c r="J30" s="68">
        <v>11</v>
      </c>
      <c r="K30" s="69"/>
      <c r="L30" s="70"/>
      <c r="M30" s="69"/>
      <c r="N30" s="70"/>
      <c r="O30" s="113" t="str">
        <f t="shared" si="1"/>
        <v>Samuel Gilliéron</v>
      </c>
      <c r="P30" s="114">
        <f t="shared" si="2"/>
        <v>0</v>
      </c>
      <c r="Q30" s="115">
        <f t="shared" si="3"/>
        <v>3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49" t="s">
        <v>11</v>
      </c>
      <c r="H63" s="50"/>
      <c r="I63" s="49" t="s">
        <v>12</v>
      </c>
      <c r="J63" s="50"/>
      <c r="P63" s="3"/>
      <c r="Q63" s="3"/>
    </row>
    <row r="64" spans="1:17" ht="12">
      <c r="A64" s="116">
        <v>1</v>
      </c>
      <c r="B64" s="117"/>
      <c r="C64" s="118" t="s">
        <v>44</v>
      </c>
      <c r="D64" s="118" t="s">
        <v>45</v>
      </c>
      <c r="E64" s="119">
        <v>3</v>
      </c>
      <c r="F64" s="120"/>
      <c r="G64" s="121">
        <v>3</v>
      </c>
      <c r="H64" s="117"/>
      <c r="I64" s="121" t="s">
        <v>24</v>
      </c>
      <c r="J64" s="122"/>
      <c r="P64" s="3"/>
      <c r="Q64" s="3"/>
    </row>
    <row r="65" spans="1:17" ht="12">
      <c r="A65" s="123">
        <v>2</v>
      </c>
      <c r="B65" s="124"/>
      <c r="C65" s="118" t="s">
        <v>41</v>
      </c>
      <c r="D65" s="118" t="s">
        <v>35</v>
      </c>
      <c r="E65" s="119">
        <v>3</v>
      </c>
      <c r="F65" s="125"/>
      <c r="G65" s="126">
        <v>0</v>
      </c>
      <c r="H65" s="124"/>
      <c r="I65" s="126" t="s">
        <v>24</v>
      </c>
      <c r="J65" s="127"/>
      <c r="P65" s="3"/>
      <c r="Q65" s="3"/>
    </row>
    <row r="66" spans="1:17" ht="12">
      <c r="A66" s="123">
        <v>3</v>
      </c>
      <c r="B66" s="124"/>
      <c r="C66" s="118" t="s">
        <v>42</v>
      </c>
      <c r="D66" s="118" t="s">
        <v>16</v>
      </c>
      <c r="E66" s="119">
        <v>2</v>
      </c>
      <c r="F66" s="125"/>
      <c r="G66" s="126">
        <v>3</v>
      </c>
      <c r="H66" s="124"/>
      <c r="I66" s="126" t="s">
        <v>24</v>
      </c>
      <c r="J66" s="127"/>
      <c r="P66" s="3"/>
      <c r="Q66" s="3"/>
    </row>
    <row r="67" spans="1:17" ht="12">
      <c r="A67" s="123">
        <v>4</v>
      </c>
      <c r="B67" s="124"/>
      <c r="C67" s="118" t="s">
        <v>46</v>
      </c>
      <c r="D67" s="118" t="s">
        <v>39</v>
      </c>
      <c r="E67" s="119">
        <v>2</v>
      </c>
      <c r="F67" s="125"/>
      <c r="G67" s="126">
        <v>0</v>
      </c>
      <c r="H67" s="124"/>
      <c r="I67" s="126" t="s">
        <v>24</v>
      </c>
      <c r="J67" s="127"/>
      <c r="P67" s="3"/>
      <c r="Q67" s="3"/>
    </row>
    <row r="68" spans="1:17" ht="12">
      <c r="A68" s="123">
        <v>5</v>
      </c>
      <c r="B68" s="124"/>
      <c r="C68" s="118" t="s">
        <v>43</v>
      </c>
      <c r="D68" s="118" t="s">
        <v>18</v>
      </c>
      <c r="E68" s="119">
        <v>0</v>
      </c>
      <c r="F68" s="125"/>
      <c r="G68" s="126"/>
      <c r="H68" s="124"/>
      <c r="I68" s="126" t="s">
        <v>24</v>
      </c>
      <c r="J68" s="127"/>
      <c r="P68" s="3"/>
      <c r="Q68" s="3"/>
    </row>
    <row r="69" spans="1:17" ht="12.75" thickBot="1">
      <c r="A69" s="128">
        <v>6</v>
      </c>
      <c r="B69" s="129"/>
      <c r="C69" s="130"/>
      <c r="D69" s="130"/>
      <c r="E69" s="131">
        <v>0</v>
      </c>
      <c r="F69" s="132"/>
      <c r="G69" s="133"/>
      <c r="H69" s="129"/>
      <c r="I69" s="133" t="s">
        <v>24</v>
      </c>
      <c r="J69" s="134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2002-01-15T11:12:05Z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